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idynkairolla/Downloads/ESG Databook 30072025/"/>
    </mc:Choice>
  </mc:AlternateContent>
  <xr:revisionPtr revIDLastSave="0" documentId="13_ncr:1_{8E0AB62F-527A-A243-B9CF-A63FE288AD61}" xr6:coauthVersionLast="47" xr6:coauthVersionMax="47" xr10:uidLastSave="{00000000-0000-0000-0000-000000000000}"/>
  <bookViews>
    <workbookView xWindow="0" yWindow="760" windowWidth="30240" windowHeight="17440" firstSheet="14" activeTab="21" xr2:uid="{28EA0FD6-2C56-224C-BAAA-5F9ABD084221}"/>
  </bookViews>
  <sheets>
    <sheet name="Content" sheetId="1" r:id="rId1"/>
    <sheet name="GRI Content" sheetId="3" r:id="rId2"/>
    <sheet name="SASB Content" sheetId="5" r:id="rId3"/>
    <sheet name="Figures" sheetId="6" r:id="rId4"/>
    <sheet name="Environmental&gt;&gt;&gt;" sheetId="7" r:id="rId5"/>
    <sheet name="Emissions" sheetId="8" r:id="rId6"/>
    <sheet name="Water resources" sheetId="9" r:id="rId7"/>
    <sheet name="Energy" sheetId="10" r:id="rId8"/>
    <sheet name="Waste" sheetId="11" r:id="rId9"/>
    <sheet name="Expenditure" sheetId="12" r:id="rId10"/>
    <sheet name="Social&gt;&gt;&gt;" sheetId="13" r:id="rId11"/>
    <sheet name="Employees" sheetId="14" r:id="rId12"/>
    <sheet name="Diversity&amp;Inclusion" sheetId="15" r:id="rId13"/>
    <sheet name="Training" sheetId="16" r:id="rId14"/>
    <sheet name="HSE" sheetId="17" r:id="rId15"/>
    <sheet name="Governance&gt;&gt;&gt;" sheetId="19" r:id="rId16"/>
    <sheet name="Corporate Governance" sheetId="20" r:id="rId17"/>
    <sheet name="Financial" sheetId="21" r:id="rId18"/>
    <sheet name="Procurement" sheetId="22" r:id="rId19"/>
    <sheet name="Compliance" sheetId="23" r:id="rId20"/>
    <sheet name="Others&gt;&gt;&gt;" sheetId="24" r:id="rId21"/>
    <sheet name="Operational Indicators" sheetId="25" r:id="rId22"/>
  </sheets>
  <externalReferences>
    <externalReference r:id="rId23"/>
  </externalReferences>
  <definedNames>
    <definedName name="_ftn1" localSheetId="17">Financial!$B$18</definedName>
    <definedName name="_ftn2" localSheetId="17">Financial!$B$19</definedName>
    <definedName name="_ftn3" localSheetId="17">Financial!$B$21</definedName>
    <definedName name="_ftnref1" localSheetId="17">Financial!$B$6</definedName>
    <definedName name="_ftnref2" localSheetId="17">Financial!$B$8</definedName>
    <definedName name="_ftnref3" localSheetId="17">Financial!$B$9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5" l="1" a="1"/>
  <c r="B30" i="25" s="1"/>
  <c r="C30" i="25" a="1"/>
  <c r="C30" i="25" s="1"/>
  <c r="B31" i="25" a="1"/>
  <c r="B31" i="25" s="1"/>
  <c r="C31" i="25" a="1"/>
  <c r="C31" i="25" s="1"/>
  <c r="B32" i="25" a="1"/>
  <c r="B32" i="25" s="1"/>
  <c r="C32" i="25" a="1"/>
  <c r="C32" i="25" s="1"/>
  <c r="B33" i="25" a="1"/>
  <c r="B33" i="25" s="1"/>
  <c r="C33" i="25" a="1"/>
  <c r="C33" i="25" s="1"/>
  <c r="B34" i="25" a="1"/>
  <c r="B34" i="25" s="1"/>
  <c r="C34" i="25" a="1"/>
  <c r="C34" i="25"/>
  <c r="B35" i="25" a="1"/>
  <c r="B35" i="25" s="1"/>
  <c r="C35" i="25" a="1"/>
  <c r="C35" i="25" s="1"/>
  <c r="B36" i="25" a="1"/>
  <c r="B36" i="25" s="1"/>
  <c r="C36" i="25" a="1"/>
  <c r="C36" i="25" s="1"/>
  <c r="B3" i="17" a="1"/>
  <c r="B3" i="17" s="1"/>
  <c r="H11" i="16"/>
  <c r="H76" i="15"/>
  <c r="G38" i="25"/>
  <c r="F38" i="25"/>
  <c r="E38" i="25"/>
  <c r="D38" i="25"/>
  <c r="F16" i="23" a="1"/>
  <c r="F16" i="23" s="1"/>
  <c r="E16" i="23" a="1"/>
  <c r="E16" i="23" s="1"/>
  <c r="D16" i="23" a="1"/>
  <c r="D16" i="23" s="1"/>
  <c r="B2" i="23" a="1"/>
  <c r="B2" i="23" s="1"/>
  <c r="B2" i="22" a="1"/>
  <c r="B2" i="22" s="1"/>
  <c r="C4" i="21" a="1"/>
  <c r="C4" i="21" s="1"/>
  <c r="B4" i="21" a="1"/>
  <c r="B4" i="21" s="1"/>
  <c r="B2" i="21" a="1"/>
  <c r="B2" i="21" s="1"/>
  <c r="G9" i="20" a="1"/>
  <c r="G9" i="20" s="1"/>
  <c r="G6" i="20" a="1"/>
  <c r="G6" i="20" s="1"/>
  <c r="B2" i="20" a="1"/>
  <c r="B2" i="20" s="1"/>
  <c r="B5" i="16" a="1"/>
  <c r="B5" i="16" s="1"/>
  <c r="H69" i="15"/>
  <c r="H71" i="15"/>
  <c r="H73" i="15"/>
  <c r="H66" i="15"/>
  <c r="H64" i="15"/>
  <c r="H58" i="15"/>
  <c r="H56" i="15"/>
  <c r="H53" i="15"/>
  <c r="H51" i="15"/>
  <c r="H39" i="15"/>
  <c r="H44" i="15"/>
  <c r="H46" i="15"/>
  <c r="H41" i="15"/>
  <c r="H32" i="15"/>
  <c r="H34" i="15"/>
  <c r="H28" i="15"/>
  <c r="H26" i="15"/>
  <c r="H22" i="15"/>
  <c r="H20" i="15"/>
  <c r="B5" i="14" a="1"/>
  <c r="B5" i="14" s="1"/>
  <c r="B3" i="14" a="1"/>
  <c r="B3" i="14" s="1"/>
  <c r="B2" i="12" a="1"/>
  <c r="B2" i="12" s="1"/>
  <c r="B3" i="11" a="1"/>
  <c r="B3" i="11" s="1"/>
  <c r="B2" i="11" a="1"/>
  <c r="B2" i="11" s="1"/>
  <c r="B2" i="10" a="1"/>
  <c r="B2" i="10" s="1"/>
  <c r="B3" i="9" a="1"/>
  <c r="B3" i="9" s="1"/>
  <c r="B2" i="9" a="1"/>
  <c r="B2" i="9" s="1"/>
  <c r="B404" i="6" a="1"/>
  <c r="B404" i="6" s="1"/>
  <c r="B403" i="6" a="1"/>
  <c r="B403" i="6" s="1"/>
  <c r="B401" i="6" a="1"/>
  <c r="B401" i="6" s="1"/>
  <c r="B375" i="6" a="1"/>
  <c r="B375" i="6" s="1"/>
  <c r="B348" i="6" a="1"/>
  <c r="B348" i="6" s="1"/>
  <c r="B299" i="6" a="1"/>
  <c r="B299" i="6" s="1"/>
  <c r="N172" i="6" a="1"/>
  <c r="N172" i="6" s="1"/>
  <c r="B119" i="6" a="1"/>
  <c r="B119" i="6" s="1"/>
  <c r="B93" i="6" a="1"/>
  <c r="B93" i="6" s="1"/>
  <c r="B65" i="6" a="1"/>
  <c r="B65" i="6" s="1"/>
  <c r="B38" i="6" a="1"/>
  <c r="B38" i="6" s="1"/>
  <c r="B5" i="6" a="1"/>
  <c r="B5" i="6" s="1"/>
  <c r="F79" i="8"/>
  <c r="G79" i="8"/>
  <c r="H79" i="8"/>
  <c r="E7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<sst xmlns="http://schemas.openxmlformats.org/spreadsheetml/2006/main" count="2298" uniqueCount="1379">
  <si>
    <t>Emissions</t>
  </si>
  <si>
    <t>1.2.1</t>
  </si>
  <si>
    <t>1.2.2</t>
  </si>
  <si>
    <t>1.2.3</t>
  </si>
  <si>
    <t>1.2.4</t>
  </si>
  <si>
    <t>1.2.5</t>
  </si>
  <si>
    <t>1.2.6</t>
  </si>
  <si>
    <t>1.2.7</t>
  </si>
  <si>
    <t>1.2.8</t>
  </si>
  <si>
    <t>1.2.9</t>
  </si>
  <si>
    <t>1.2.10</t>
  </si>
  <si>
    <t>1.2.11</t>
  </si>
  <si>
    <t>1.2.12</t>
  </si>
  <si>
    <t>1.2.13</t>
  </si>
  <si>
    <t>1.2.14</t>
  </si>
  <si>
    <t>1.2.15</t>
  </si>
  <si>
    <t>1.2.16</t>
  </si>
  <si>
    <t>1.2.17</t>
  </si>
  <si>
    <t>1.2.19</t>
  </si>
  <si>
    <t>1.2.20</t>
  </si>
  <si>
    <t>1.2.21</t>
  </si>
  <si>
    <t>1.2.22</t>
  </si>
  <si>
    <t>1.2.23</t>
  </si>
  <si>
    <t>1.2.24</t>
  </si>
  <si>
    <t>1.2.25</t>
  </si>
  <si>
    <t>1.2.26</t>
  </si>
  <si>
    <t>1.2.27</t>
  </si>
  <si>
    <t>1.2.28</t>
  </si>
  <si>
    <t>1.2.29</t>
  </si>
  <si>
    <t>1.2.30</t>
  </si>
  <si>
    <t>1.2.31</t>
  </si>
  <si>
    <t>1.2.32</t>
  </si>
  <si>
    <t>GRI 302 Energy 2016</t>
  </si>
  <si>
    <t>1.3.1</t>
  </si>
  <si>
    <t>1.3.2</t>
  </si>
  <si>
    <t>1.3.3</t>
  </si>
  <si>
    <t>1.3.4</t>
  </si>
  <si>
    <t>1.3.5</t>
  </si>
  <si>
    <t>1.3.6</t>
  </si>
  <si>
    <t>1.3.7</t>
  </si>
  <si>
    <t>1.3.8</t>
  </si>
  <si>
    <t>1.5.1</t>
  </si>
  <si>
    <t>1.5.2</t>
  </si>
  <si>
    <t>1.5.3</t>
  </si>
  <si>
    <t xml:space="preserve"> GRI 305-1</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</si>
  <si>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</si>
  <si>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</si>
  <si>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</si>
  <si>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</si>
  <si>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</si>
  <si>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</si>
  <si>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</si>
  <si>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</si>
  <si>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</si>
  <si>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</si>
  <si>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</si>
  <si>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</si>
  <si>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</si>
  <si>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</si>
  <si>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</si>
  <si>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</si>
  <si>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</si>
  <si>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</si>
  <si>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</si>
  <si>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</si>
  <si>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</si>
  <si>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</si>
  <si>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</si>
  <si>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GRI 305-2, GRI 305-4</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</si>
  <si>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</si>
  <si>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</si>
  <si>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</si>
  <si>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</si>
  <si>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</si>
  <si>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</si>
  <si>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</si>
  <si>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</si>
  <si>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</si>
  <si>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</si>
  <si>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</si>
  <si>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</si>
  <si>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</si>
  <si>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</si>
  <si>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</si>
  <si>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</si>
  <si>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</si>
  <si>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</si>
  <si>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</si>
  <si>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</si>
  <si>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</si>
  <si>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</si>
  <si>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</si>
  <si>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</si>
  <si>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</si>
  <si>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</si>
  <si>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</si>
  <si>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</si>
  <si>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</si>
  <si>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</si>
  <si>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</si>
  <si>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</si>
  <si>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</si>
  <si>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</si>
  <si>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</si>
  <si>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</si>
  <si>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</si>
  <si>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</si>
  <si>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</si>
  <si>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</si>
  <si>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</si>
  <si>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</si>
  <si>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</si>
  <si>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</si>
  <si>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GRI 305-5</t>
  </si>
  <si>
    <t>1.5.71</t>
  </si>
  <si>
    <t>1.5.72</t>
  </si>
  <si>
    <t>1.5.73</t>
  </si>
  <si>
    <t>1.5.74</t>
  </si>
  <si>
    <t>GRI 305-7</t>
  </si>
  <si>
    <t>1.5.75</t>
  </si>
  <si>
    <t>1.5.76</t>
  </si>
  <si>
    <t>1.5.77</t>
  </si>
  <si>
    <t>1.5.78</t>
  </si>
  <si>
    <t>1.5.79</t>
  </si>
  <si>
    <t>1.5.80</t>
  </si>
  <si>
    <t>1.5.81</t>
  </si>
  <si>
    <t>We recognize the need to reduce the growing burden on the climate and the environment, focus on the climate goals set by the country, and support the initiative to achieve carbon neutrality in the Republic of Kazakhstan by 2060. The Fund's group of companies is collectively responsible for about 15% of the total CO2 emissions in the country. The Fund's long-term goal is to achieve carbon neutrality by 2060.</t>
  </si>
  <si>
    <t>Carbon footprint*</t>
  </si>
  <si>
    <t>Total direct emissions (Scope 1) of greenhouse gases</t>
  </si>
  <si>
    <t>Carbon dioxide (CO2)</t>
  </si>
  <si>
    <t>Methane (CH4)</t>
  </si>
  <si>
    <t>Oil and gas exploration and production</t>
  </si>
  <si>
    <t>Oil refining</t>
  </si>
  <si>
    <t>Oil transportation</t>
  </si>
  <si>
    <t>Gas transportation</t>
  </si>
  <si>
    <t>Uranium exploration and mining</t>
  </si>
  <si>
    <t>Electricity production</t>
  </si>
  <si>
    <t>Passenger air transportation</t>
  </si>
  <si>
    <t>Telecommunication services</t>
  </si>
  <si>
    <t>Production of chemical products</t>
  </si>
  <si>
    <t>Coal mining</t>
  </si>
  <si>
    <t>*Greenhouse gas emissions for Scopes 1 and 2 include consolidated information from the Fund and its controlled portfolio companies and/or organizations under the operational management (control) of the Fund Group companies.</t>
  </si>
  <si>
    <t>Purchased electricity</t>
  </si>
  <si>
    <t xml:space="preserve"> *Scope 2 emissions calculation includes CO2 emissions only</t>
  </si>
  <si>
    <t>Specific greenhouse gas emissions per production indicator (Scope 1)</t>
  </si>
  <si>
    <t xml:space="preserve"> Electricity production</t>
  </si>
  <si>
    <t xml:space="preserve"> Thermal energy production</t>
  </si>
  <si>
    <t xml:space="preserve"> Rail transportation</t>
  </si>
  <si>
    <t>Specific greenhouse gas emissions per revenue</t>
  </si>
  <si>
    <t>Amount of revenue</t>
  </si>
  <si>
    <t>Specific consumption by Scope 1</t>
  </si>
  <si>
    <t>Specific consumption by Scope 2</t>
  </si>
  <si>
    <t>Volatile organic compounds (VOCs)</t>
  </si>
  <si>
    <t>-</t>
  </si>
  <si>
    <t>Sulfur fluoride (SF6)</t>
  </si>
  <si>
    <r>
      <t>t CO</t>
    </r>
    <r>
      <rPr>
        <vertAlign val="subscript"/>
        <sz val="11"/>
        <color rgb="FF000000"/>
        <rFont val="Arial"/>
        <family val="2"/>
      </rPr>
      <t>2</t>
    </r>
    <r>
      <rPr>
        <sz val="11"/>
        <color rgb="FF000000"/>
        <rFont val="Arial"/>
        <family val="2"/>
      </rPr>
      <t>-eq./t of mined uranium</t>
    </r>
  </si>
  <si>
    <r>
      <t>thousand tons of CO</t>
    </r>
    <r>
      <rPr>
        <vertAlign val="subscript"/>
        <sz val="11"/>
        <color rgb="FF000000"/>
        <rFont val="Arial"/>
        <family val="2"/>
      </rPr>
      <t>2</t>
    </r>
    <r>
      <rPr>
        <sz val="11"/>
        <color rgb="FF000000"/>
        <rFont val="Arial"/>
        <family val="2"/>
      </rPr>
      <t>-eq./billion t km gross</t>
    </r>
  </si>
  <si>
    <r>
      <t>t CO</t>
    </r>
    <r>
      <rPr>
        <vertAlign val="subscript"/>
        <sz val="11"/>
        <color rgb="FF000000"/>
        <rFont val="Arial"/>
        <family val="2"/>
      </rPr>
      <t>2</t>
    </r>
    <r>
      <rPr>
        <sz val="11"/>
        <color rgb="FF000000"/>
        <rFont val="Arial"/>
        <family val="2"/>
      </rPr>
      <t>-eq./t of chemical products produced</t>
    </r>
  </si>
  <si>
    <r>
      <t>million t CO</t>
    </r>
    <r>
      <rPr>
        <vertAlign val="subscript"/>
        <sz val="11"/>
        <color rgb="FF000000"/>
        <rFont val="Arial"/>
        <family val="2"/>
      </rPr>
      <t>2</t>
    </r>
    <r>
      <rPr>
        <sz val="11"/>
        <color rgb="FF000000"/>
        <rFont val="Arial"/>
        <family val="2"/>
      </rPr>
      <t>-eq./ billion kWh</t>
    </r>
  </si>
  <si>
    <r>
      <t>t CO</t>
    </r>
    <r>
      <rPr>
        <vertAlign val="subscript"/>
        <sz val="11"/>
        <color rgb="FF000000"/>
        <rFont val="Arial"/>
        <family val="2"/>
      </rPr>
      <t>2</t>
    </r>
    <r>
      <rPr>
        <sz val="11"/>
        <color rgb="FF000000"/>
        <rFont val="Arial"/>
        <family val="2"/>
      </rPr>
      <t>-eq./Gcal</t>
    </r>
  </si>
  <si>
    <r>
      <t>t CO</t>
    </r>
    <r>
      <rPr>
        <vertAlign val="subscript"/>
        <sz val="11"/>
        <color rgb="FF000000"/>
        <rFont val="Arial"/>
        <family val="2"/>
      </rPr>
      <t>2</t>
    </r>
    <r>
      <rPr>
        <sz val="11"/>
        <color rgb="FF000000"/>
        <rFont val="Arial"/>
        <family val="2"/>
      </rPr>
      <t>-eq./t of chemical products produced</t>
    </r>
  </si>
  <si>
    <t>1.4.56</t>
  </si>
  <si>
    <t>1.4.1</t>
  </si>
  <si>
    <t>1.4.4</t>
  </si>
  <si>
    <t>1.4.7</t>
  </si>
  <si>
    <t>1.4.10</t>
  </si>
  <si>
    <t>1.4.13</t>
  </si>
  <si>
    <t>1.4.26</t>
  </si>
  <si>
    <t>1.4.29</t>
  </si>
  <si>
    <t>1.4.36</t>
  </si>
  <si>
    <t>1.4.39</t>
  </si>
  <si>
    <t>1.4.42</t>
  </si>
  <si>
    <t>1.4.43</t>
  </si>
  <si>
    <t>1.4.44</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</si>
  <si>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</si>
  <si>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</si>
  <si>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</si>
  <si>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</si>
  <si>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</si>
  <si>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</si>
  <si>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</si>
  <si>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</si>
  <si>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</si>
  <si>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</si>
  <si>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</si>
  <si>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</si>
  <si>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</si>
  <si>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</si>
  <si>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</si>
  <si>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</si>
  <si>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</si>
  <si>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</si>
  <si>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</si>
  <si>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</si>
  <si>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</si>
  <si>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</si>
  <si>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</si>
  <si>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</si>
  <si>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</si>
  <si>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</si>
  <si>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</si>
  <si>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</si>
  <si>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</si>
  <si>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</si>
  <si>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</si>
  <si>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</si>
  <si>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</si>
  <si>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</si>
  <si>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</si>
  <si>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</si>
  <si>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</si>
  <si>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</si>
  <si>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</si>
  <si>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</si>
  <si>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</si>
  <si>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</si>
  <si>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</si>
  <si>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</si>
  <si>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</si>
  <si>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</si>
  <si>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</si>
  <si>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</si>
  <si>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</si>
  <si>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</si>
  <si>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</si>
  <si>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</si>
  <si>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</si>
  <si>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</si>
  <si>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</si>
  <si>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</si>
  <si>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</si>
  <si>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</si>
  <si>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</si>
  <si>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</si>
  <si>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</si>
  <si>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</si>
  <si>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</si>
  <si>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</si>
  <si>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</si>
  <si>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316 129</t>
  </si>
  <si>
    <t>80 045 263</t>
  </si>
  <si>
    <t>9 888</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</si>
  <si>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</si>
  <si>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</si>
  <si>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</si>
  <si>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</si>
  <si>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</si>
  <si>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</si>
  <si>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</si>
  <si>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</si>
  <si>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</si>
  <si>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</si>
  <si>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</si>
  <si>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</si>
  <si>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</si>
  <si>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</si>
  <si>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</si>
  <si>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</si>
  <si>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</si>
  <si>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</si>
  <si>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</si>
  <si>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</si>
  <si>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</si>
  <si>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</si>
  <si>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</si>
  <si>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</si>
  <si>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</si>
  <si>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</si>
  <si>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</si>
  <si>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</si>
  <si>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</si>
  <si>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</si>
  <si>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</si>
  <si>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</si>
  <si>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</si>
  <si>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</si>
  <si>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</si>
  <si>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</si>
  <si>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</si>
  <si>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</si>
  <si>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</si>
  <si>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</si>
  <si>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</si>
  <si>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</si>
  <si>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</si>
  <si>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</si>
  <si>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</si>
  <si>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</si>
  <si>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</si>
  <si>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</si>
  <si>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</si>
  <si>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</si>
  <si>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</si>
  <si>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</si>
  <si>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</si>
  <si>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</si>
  <si>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</si>
  <si>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</si>
  <si>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</si>
  <si>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</si>
  <si>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</si>
  <si>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</si>
  <si>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</si>
  <si>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</si>
  <si>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</si>
  <si>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</si>
  <si>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</si>
  <si>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</si>
  <si>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</si>
  <si>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</si>
  <si>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</si>
  <si>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</si>
  <si>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</si>
  <si>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Petrochemicals (KPI)</t>
  </si>
  <si>
    <t>1.8.1</t>
  </si>
  <si>
    <t>1.8.2</t>
  </si>
  <si>
    <t>1.8.3</t>
  </si>
  <si>
    <t>1.8.4</t>
  </si>
  <si>
    <t>1.8.5</t>
  </si>
  <si>
    <t>1.8.6</t>
  </si>
  <si>
    <t>1.8.7</t>
  </si>
  <si>
    <t>1.8.8</t>
  </si>
  <si>
    <t>1.8.9</t>
  </si>
  <si>
    <t>1.8.10</t>
  </si>
  <si>
    <t>1.8.11</t>
  </si>
  <si>
    <t>1.8.12</t>
  </si>
  <si>
    <t>110 080 406</t>
  </si>
  <si>
    <t>8 853 230</t>
  </si>
  <si>
    <t>8 789 210</t>
  </si>
  <si>
    <t>100 699 138</t>
  </si>
  <si>
    <t>3 333 969</t>
  </si>
  <si>
    <t>3 467 535</t>
  </si>
  <si>
    <t>1.9.1</t>
  </si>
  <si>
    <t>1.9.2</t>
  </si>
  <si>
    <t>1.9.3</t>
  </si>
  <si>
    <t>1.9.4</t>
  </si>
  <si>
    <t>1.9.5</t>
  </si>
  <si>
    <t>1.9.6</t>
  </si>
  <si>
    <t>1.9.7</t>
  </si>
  <si>
    <t>1.9.8</t>
  </si>
  <si>
    <t>1.9.9</t>
  </si>
  <si>
    <t>1.9.10</t>
  </si>
  <si>
    <t>1.9.11</t>
  </si>
  <si>
    <t>1.9.12</t>
  </si>
  <si>
    <t>1.9.13</t>
  </si>
  <si>
    <t>1.9.14</t>
  </si>
  <si>
    <t>1.9.15</t>
  </si>
  <si>
    <t>1.9.16</t>
  </si>
  <si>
    <t>1.9.17</t>
  </si>
  <si>
    <t>1.9.18</t>
  </si>
  <si>
    <t>1.9.19</t>
  </si>
  <si>
    <r>
      <t>093</t>
    </r>
    <r>
      <rPr>
        <sz val="11"/>
        <rFont val="Arial"/>
        <family val="2"/>
      </rPr>
      <t> </t>
    </r>
  </si>
  <si>
    <t>1.10.1</t>
  </si>
  <si>
    <t>1.10.2</t>
  </si>
  <si>
    <t>1.10.3</t>
  </si>
  <si>
    <t>1.10.4</t>
  </si>
  <si>
    <t>1.10.5</t>
  </si>
  <si>
    <t>1.10.6</t>
  </si>
  <si>
    <t>1.10.7</t>
  </si>
  <si>
    <t>1.10.8</t>
  </si>
  <si>
    <t>1.10.9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</si>
  <si>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</si>
  <si>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</si>
  <si>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</si>
  <si>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</si>
  <si>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</si>
  <si>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</si>
  <si>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</si>
  <si>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</si>
  <si>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</si>
  <si>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</si>
  <si>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</si>
  <si>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</si>
  <si>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</si>
  <si>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</si>
  <si>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</si>
  <si>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</si>
  <si>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</si>
  <si>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</si>
  <si>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</si>
  <si>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</si>
  <si>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</si>
  <si>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</si>
  <si>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</si>
  <si>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</si>
  <si>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</si>
  <si>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</si>
  <si>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</si>
  <si>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</si>
  <si>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</si>
  <si>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</si>
  <si>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</si>
  <si>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</si>
  <si>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</si>
  <si>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</si>
  <si>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</si>
  <si>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</si>
  <si>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</si>
  <si>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</si>
  <si>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</si>
  <si>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</si>
  <si>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</si>
  <si>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</si>
  <si>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</si>
  <si>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</si>
  <si>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</si>
  <si>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</si>
  <si>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</si>
  <si>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</si>
  <si>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</si>
  <si>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</si>
  <si>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</si>
  <si>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</si>
  <si>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</si>
  <si>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</si>
  <si>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</si>
  <si>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</si>
  <si>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</si>
  <si>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</si>
  <si>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</si>
  <si>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</si>
  <si>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</si>
  <si>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</si>
  <si>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</si>
  <si>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</si>
  <si>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</si>
  <si>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</si>
  <si>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</si>
  <si>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</si>
  <si>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</si>
  <si>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</si>
  <si>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</si>
  <si>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</si>
  <si>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</si>
  <si>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</si>
  <si>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</si>
  <si>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</si>
  <si>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</si>
  <si>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</si>
  <si>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</si>
  <si>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</si>
  <si>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</si>
  <si>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</si>
  <si>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</si>
  <si>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</si>
  <si>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</si>
  <si>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</si>
  <si>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</si>
  <si>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</si>
  <si>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</si>
  <si>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</si>
  <si>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</si>
  <si>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</si>
  <si>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</si>
  <si>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</si>
  <si>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</si>
  <si>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</si>
  <si>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</si>
  <si>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</si>
  <si>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</si>
  <si>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</si>
  <si>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</si>
  <si>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</si>
  <si>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</si>
  <si>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</si>
  <si>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</si>
  <si>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</si>
  <si>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</si>
  <si>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</si>
  <si>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</si>
  <si>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</si>
  <si>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</si>
  <si>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</si>
  <si>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</si>
  <si>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</si>
  <si>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</si>
  <si>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</si>
  <si>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</si>
  <si>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</si>
  <si>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</si>
  <si>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</si>
  <si>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</si>
  <si>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</si>
  <si>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</si>
  <si>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1.10.134</t>
  </si>
  <si>
    <t>1.10.135</t>
  </si>
  <si>
    <t>1.10.136</t>
  </si>
  <si>
    <t>1.10.137</t>
  </si>
  <si>
    <t>1.10.138</t>
  </si>
  <si>
    <t>1.10.139</t>
  </si>
  <si>
    <t>1.10.140</t>
  </si>
  <si>
    <t>1.10.141</t>
  </si>
  <si>
    <t>1.10.142</t>
  </si>
  <si>
    <t>1.10.143</t>
  </si>
  <si>
    <t>1.10.144</t>
  </si>
  <si>
    <t>1.10.145</t>
  </si>
  <si>
    <t>1.10.146</t>
  </si>
  <si>
    <t>1.10.147</t>
  </si>
  <si>
    <t>1.10.148</t>
  </si>
  <si>
    <t>1.10.149</t>
  </si>
  <si>
    <t>5 976</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</si>
  <si>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</si>
  <si>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</si>
  <si>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</si>
  <si>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</si>
  <si>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</si>
  <si>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</si>
  <si>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</si>
  <si>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</si>
  <si>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</si>
  <si>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</si>
  <si>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</si>
  <si>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</si>
  <si>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</si>
  <si>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</si>
  <si>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</si>
  <si>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</si>
  <si>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</si>
  <si>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</si>
  <si>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</si>
  <si>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</si>
  <si>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</si>
  <si>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</si>
  <si>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</si>
  <si>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</si>
  <si>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</si>
  <si>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</si>
  <si>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</si>
  <si>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</si>
  <si>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</si>
  <si>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</si>
  <si>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</si>
  <si>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</si>
  <si>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</si>
  <si>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</si>
  <si>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</si>
  <si>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</si>
  <si>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</si>
  <si>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</si>
  <si>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</si>
  <si>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</si>
  <si>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</si>
  <si>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</si>
  <si>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</si>
  <si>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</si>
  <si>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</si>
  <si>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</si>
  <si>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</si>
  <si>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</si>
  <si>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</si>
  <si>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</si>
  <si>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</si>
  <si>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</si>
  <si>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</si>
  <si>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</si>
  <si>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</si>
  <si>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</si>
  <si>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</si>
  <si>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</si>
  <si>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</si>
  <si>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</si>
  <si>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</si>
  <si>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</si>
  <si>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</si>
  <si>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</si>
  <si>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</si>
  <si>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</si>
  <si>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</si>
  <si>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</si>
  <si>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</si>
  <si>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</si>
  <si>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</si>
  <si>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</si>
  <si>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</si>
  <si>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</si>
  <si>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</si>
  <si>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</si>
  <si>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</si>
  <si>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</si>
  <si>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</si>
  <si>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</si>
  <si>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</si>
  <si>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</si>
  <si>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</si>
  <si>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</si>
  <si>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</si>
  <si>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</si>
  <si>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</si>
  <si>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</si>
  <si>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</si>
  <si>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</si>
  <si>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</si>
  <si>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</si>
  <si>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</si>
  <si>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</si>
  <si>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</si>
  <si>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</si>
  <si>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</si>
  <si>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</si>
  <si>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</si>
  <si>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</si>
  <si>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</si>
  <si>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</si>
  <si>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</si>
  <si>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</si>
  <si>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</si>
  <si>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</si>
  <si>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</si>
  <si>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</si>
  <si>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</si>
  <si>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</si>
  <si>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</si>
  <si>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</si>
  <si>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</si>
  <si>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</si>
  <si>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</si>
  <si>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</si>
  <si>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</si>
  <si>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</si>
  <si>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</si>
  <si>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</si>
  <si>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6 792 124</t>
  </si>
  <si>
    <t>5 612 286</t>
  </si>
  <si>
    <t>1.13.1</t>
  </si>
  <si>
    <t>1.13.2</t>
  </si>
  <si>
    <t>1.13.3</t>
  </si>
  <si>
    <t>1.13.4</t>
  </si>
  <si>
    <t>1.13.5</t>
  </si>
  <si>
    <t>1.13.6</t>
  </si>
  <si>
    <t>1.13.7</t>
  </si>
  <si>
    <t>1.13.8</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</si>
  <si>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</si>
  <si>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</si>
  <si>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</si>
  <si>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</si>
  <si>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</si>
  <si>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</si>
  <si>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</si>
  <si>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</si>
  <si>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</si>
  <si>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</si>
  <si>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</si>
  <si>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</si>
  <si>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</si>
  <si>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</si>
  <si>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</si>
  <si>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</si>
  <si>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</si>
  <si>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</si>
  <si>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</si>
  <si>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</si>
  <si>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</si>
  <si>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</si>
  <si>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</si>
  <si>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</si>
  <si>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</si>
  <si>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</si>
  <si>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</si>
  <si>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</si>
  <si>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</si>
  <si>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</si>
  <si>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</si>
  <si>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</si>
  <si>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</si>
  <si>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</si>
  <si>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</si>
  <si>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</si>
  <si>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</si>
  <si>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1.15.1</t>
  </si>
  <si>
    <t>1.15.2</t>
  </si>
  <si>
    <t>1.15.3</t>
  </si>
  <si>
    <t>1.15.4</t>
  </si>
  <si>
    <t>1.15.5</t>
  </si>
  <si>
    <t>1.15.6</t>
  </si>
  <si>
    <t>1.15.7</t>
  </si>
  <si>
    <t>Nurlan Karshagovich Yakupov</t>
  </si>
  <si>
    <t>1.15.8</t>
  </si>
  <si>
    <t>1.15.9</t>
  </si>
  <si>
    <t>1.15.10</t>
  </si>
  <si>
    <t>1.15.11</t>
  </si>
  <si>
    <t>1.15.12</t>
  </si>
  <si>
    <t>1.15.13</t>
  </si>
  <si>
    <t>1.15.14</t>
  </si>
  <si>
    <t>1.15.15</t>
  </si>
  <si>
    <t>1.15.16</t>
  </si>
  <si>
    <t>1.15.17</t>
  </si>
  <si>
    <t>1.15.18</t>
  </si>
  <si>
    <t>1.15.19</t>
  </si>
  <si>
    <t>1.15.20</t>
  </si>
  <si>
    <t>1.15.21</t>
  </si>
  <si>
    <t>1.15.22</t>
  </si>
  <si>
    <t>1.15.23</t>
  </si>
  <si>
    <t>1.15.24</t>
  </si>
  <si>
    <t>Bektenov Olzhas Abaevich</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</si>
  <si>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</si>
  <si>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</si>
  <si>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</si>
  <si>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</si>
  <si>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</si>
  <si>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</si>
  <si>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</si>
  <si>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</si>
  <si>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</si>
  <si>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</si>
  <si>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</si>
  <si>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</si>
  <si>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</si>
  <si>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</si>
  <si>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</si>
  <si>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</si>
  <si>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</si>
  <si>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</si>
  <si>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</si>
  <si>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</si>
  <si>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</si>
  <si>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</si>
  <si>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</si>
  <si>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</si>
  <si>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</si>
  <si>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</si>
  <si>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</si>
  <si>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</si>
  <si>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</si>
  <si>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</si>
  <si>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</si>
  <si>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</si>
  <si>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</si>
  <si>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</si>
  <si>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</si>
  <si>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</si>
  <si>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</si>
  <si>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</si>
  <si>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</si>
  <si>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</si>
  <si>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</si>
  <si>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</si>
  <si>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</si>
  <si>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</si>
  <si>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</si>
  <si>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Direct economic value created</t>
  </si>
  <si>
    <t>Distributed economic value</t>
  </si>
  <si>
    <t>operating expenses</t>
  </si>
  <si>
    <t>wages and other payments and benefits to employees</t>
  </si>
  <si>
    <t>payments to capital providers</t>
  </si>
  <si>
    <t>payments to the state</t>
  </si>
  <si>
    <t>investments in local communities</t>
  </si>
  <si>
    <t>Retained economic value</t>
  </si>
  <si>
    <t>Total income</t>
  </si>
  <si>
    <t>Total expenses</t>
  </si>
  <si>
    <t>billion tenge</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</si>
  <si>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</si>
  <si>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</si>
  <si>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</si>
  <si>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</si>
  <si>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</si>
  <si>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</si>
  <si>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</si>
  <si>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</si>
  <si>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</si>
  <si>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</si>
  <si>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</si>
  <si>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</si>
  <si>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</si>
  <si>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</si>
  <si>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</si>
  <si>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</si>
  <si>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</si>
  <si>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</si>
  <si>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</si>
  <si>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</si>
  <si>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</si>
  <si>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</si>
  <si>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</si>
  <si>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</si>
  <si>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</si>
  <si>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</si>
  <si>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</si>
  <si>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</si>
  <si>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</si>
  <si>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</si>
  <si>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</si>
  <si>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</si>
  <si>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</si>
  <si>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</si>
  <si>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</si>
  <si>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</si>
  <si>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</si>
  <si>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</si>
  <si>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</si>
  <si>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</si>
  <si>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</si>
  <si>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</si>
  <si>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</si>
  <si>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</si>
  <si>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</si>
  <si>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</si>
  <si>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</si>
  <si>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</si>
  <si>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</si>
  <si>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</si>
  <si>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</si>
  <si>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</si>
  <si>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</si>
  <si>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</si>
  <si>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</si>
  <si>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</si>
  <si>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</si>
  <si>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</si>
  <si>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</si>
  <si>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</si>
  <si>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</si>
  <si>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</si>
  <si>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</si>
  <si>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</si>
  <si>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</si>
  <si>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</si>
  <si>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</si>
  <si>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</si>
  <si>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</si>
  <si>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</si>
  <si>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</si>
  <si>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</si>
  <si>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</si>
  <si>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</si>
  <si>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</si>
  <si>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</si>
  <si>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</si>
  <si>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</si>
  <si>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</si>
  <si>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</si>
  <si>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</si>
  <si>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</si>
  <si>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</si>
  <si>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</si>
  <si>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</si>
  <si>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</si>
  <si>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</si>
  <si>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</si>
  <si>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</si>
  <si>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r>
      <t>388</t>
    </r>
    <r>
      <rPr>
        <sz val="11"/>
        <rFont val="Arial"/>
        <family val="2"/>
      </rPr>
      <t/>
    </r>
  </si>
  <si>
    <t>Volume of electricity supplied</t>
  </si>
  <si>
    <t>million kWh</t>
  </si>
  <si>
    <t>m</t>
  </si>
  <si>
    <t>Water resources</t>
  </si>
  <si>
    <t>Waste</t>
  </si>
  <si>
    <t>Corporate governance</t>
  </si>
  <si>
    <t>Compliance</t>
  </si>
  <si>
    <t>GRI Content Index</t>
  </si>
  <si>
    <t>2-27 Compliance with laws and regulations</t>
  </si>
  <si>
    <t>302-1 Energy consumption within the organization</t>
  </si>
  <si>
    <t>302-3 Energy intensity</t>
  </si>
  <si>
    <t>303-5 Water consumption</t>
  </si>
  <si>
    <t>GRI 305 Emissions 2016</t>
  </si>
  <si>
    <t>GRI 306 Waste 2020</t>
  </si>
  <si>
    <t>306-3 Waste generated</t>
  </si>
  <si>
    <t>GRI 401 Employment 2016</t>
  </si>
  <si>
    <t>401-3 Parental leave</t>
  </si>
  <si>
    <t>GRI 403 Occupational Health and Safety 2018</t>
  </si>
  <si>
    <t>GRI 404 Training and Education 2016</t>
  </si>
  <si>
    <t>404-3 Percentage of employees receiving regular performance and career development reviews</t>
  </si>
  <si>
    <t>Indicator number and name</t>
  </si>
  <si>
    <t>Location in the ESG Databook</t>
  </si>
  <si>
    <t>SASB Content Index*</t>
  </si>
  <si>
    <t>Air quality</t>
  </si>
  <si>
    <t>Greenhouse gas emissions</t>
  </si>
  <si>
    <t>Waste and hazardous materials management</t>
  </si>
  <si>
    <t>Total weight of hazardous waste generated</t>
  </si>
  <si>
    <t>Water management</t>
  </si>
  <si>
    <t>Content</t>
  </si>
  <si>
    <t>GRI Content Index</t>
  </si>
  <si>
    <t>SASB Content</t>
  </si>
  <si>
    <t>Figures</t>
  </si>
  <si>
    <t>Emissions</t>
  </si>
  <si>
    <t>Water resources</t>
  </si>
  <si>
    <t>Energy use</t>
  </si>
  <si>
    <t>Waste</t>
  </si>
  <si>
    <t>Environmental protection expenditures</t>
  </si>
  <si>
    <t>Employees</t>
  </si>
  <si>
    <t>Diversity and Inclusion</t>
  </si>
  <si>
    <t>Training</t>
  </si>
  <si>
    <t>Occupational Health and Industrial Safety</t>
  </si>
  <si>
    <t>Corporate governance</t>
  </si>
  <si>
    <t>Created and distributed direct economic value</t>
  </si>
  <si>
    <t>Procurement practice</t>
  </si>
  <si>
    <t>Сompliance</t>
  </si>
  <si>
    <t>Operational indicators</t>
  </si>
  <si>
    <t xml:space="preserve"> We strive to create a work environment where any form of discrimination based on religion, race, ethnicity, gender, age and other characteristics is excluded. In particular, we monitor the observance of workers' rights, paying special attention to the protection of women's rights.</t>
  </si>
  <si>
    <t>GRI 2-7</t>
  </si>
  <si>
    <t>person</t>
  </si>
  <si>
    <t>Men</t>
  </si>
  <si>
    <t>%</t>
  </si>
  <si>
    <t>Women</t>
  </si>
  <si>
    <t>Share of women</t>
  </si>
  <si>
    <t>by age</t>
  </si>
  <si>
    <t>Up to 30</t>
  </si>
  <si>
    <t>Share of employees up to 30</t>
  </si>
  <si>
    <t>30-50</t>
  </si>
  <si>
    <t>GRI 401-1</t>
  </si>
  <si>
    <t>New employees hired in the reporting year</t>
  </si>
  <si>
    <t>by gender</t>
  </si>
  <si>
    <t>GRI 405-1</t>
  </si>
  <si>
    <t>Republic of Kazakhstan</t>
  </si>
  <si>
    <t>Aktobe region</t>
  </si>
  <si>
    <t>Atyrau region</t>
  </si>
  <si>
    <t>Zhambyl region</t>
  </si>
  <si>
    <t>Zhetysu region</t>
  </si>
  <si>
    <t>Karaganda region</t>
  </si>
  <si>
    <t>Pavlodar region</t>
  </si>
  <si>
    <t>Turkestan region</t>
  </si>
  <si>
    <t>Outside the Republic of Kazakhstan</t>
  </si>
  <si>
    <t>2-7 Employees</t>
  </si>
  <si>
    <t>GRI Standard</t>
  </si>
  <si>
    <t>GRI 2. General Disclosures 2021</t>
  </si>
  <si>
    <t>2-8 Workers who are not employees</t>
  </si>
  <si>
    <t>2-9 Governance structure and composition</t>
  </si>
  <si>
    <t>GRI 201 Economic performance 2016</t>
  </si>
  <si>
    <t>201-1 Direct economic value generated and distributed</t>
  </si>
  <si>
    <t>GRI 204 Procurement practices 2016</t>
  </si>
  <si>
    <t>204-1 Proportion of spending on local suppliers</t>
  </si>
  <si>
    <t>GRI 205 Anti-corruption 2016</t>
  </si>
  <si>
    <t>205-2 Communication and training about anti-corruption policies and procedures</t>
  </si>
  <si>
    <t>205-3 Confirmed incidents of corruption and actions taken</t>
  </si>
  <si>
    <t>302-4 Reduction of energy consumption</t>
  </si>
  <si>
    <t>GRI 303 Water and Effluents 2018</t>
  </si>
  <si>
    <t>303-3 Water withdrawal</t>
  </si>
  <si>
    <t>303-4 Water discharge</t>
  </si>
  <si>
    <t>305-1 Direct (Scope 1) GHG emissions</t>
  </si>
  <si>
    <t>305-2 Energy indirect (Scope 2) GHG emissions</t>
  </si>
  <si>
    <t>305-4 GHG emissions intensity</t>
  </si>
  <si>
    <t>305-5 Reduction of GHG emissions</t>
  </si>
  <si>
    <t>305-7 Nitrogen oxides (NOx), sulfur oxides (SOx), and other significant air emissions</t>
  </si>
  <si>
    <t>401-1 New employee hires and employee turnover</t>
  </si>
  <si>
    <t>GRI 405 Diversity and Equal opportunity 2016</t>
  </si>
  <si>
    <t>405-1 Diversity of governance bodies and employees</t>
  </si>
  <si>
    <t>403-8 Workers covered by an occupational health and safety management system</t>
  </si>
  <si>
    <t>403-9 Work-related injuries</t>
  </si>
  <si>
    <t>404-1 Average hours of training per year per employee</t>
  </si>
  <si>
    <t>GRI 418 Customer Privacy 2016</t>
  </si>
  <si>
    <t>418-1 Substantiated complaints concerning breaches of customer privacy and losses of customer data</t>
  </si>
  <si>
    <t>Expenditure</t>
  </si>
  <si>
    <t>Procurement</t>
  </si>
  <si>
    <t>Energy</t>
  </si>
  <si>
    <t>Diversity&amp;Inclusion</t>
  </si>
  <si>
    <t>HSE</t>
  </si>
  <si>
    <t>Topic</t>
  </si>
  <si>
    <t>Indicator</t>
  </si>
  <si>
    <t>Emissions of NOх, SOх and other significant pollutants into the atmosphere</t>
  </si>
  <si>
    <t>Total fuel consumed, percentage of renewable sources</t>
  </si>
  <si>
    <t>(1) Total volume of water withdrawn, (2) Total volume of water consumed; percentage of each in regions with high or extremely high basic water stress</t>
  </si>
  <si>
    <t>*Only quantitative indicators are presented</t>
  </si>
  <si>
    <t>Direct greenhouse gas emissions 
(Scope 1)</t>
  </si>
  <si>
    <t xml:space="preserve">Scope 1 and Scope 2 greenhouse gas emissions,
 </t>
  </si>
  <si>
    <t>Volume of pollutant emissions into the atmosphere</t>
  </si>
  <si>
    <t xml:space="preserve">million tons CO2-eq </t>
  </si>
  <si>
    <t>ton</t>
  </si>
  <si>
    <t>Total water withdrawal of the Fund,</t>
  </si>
  <si>
    <t>Water withdrawal in regions with water scarcity*</t>
  </si>
  <si>
    <t>Total volume of wastewater disposal</t>
  </si>
  <si>
    <t>Ml</t>
  </si>
  <si>
    <t>Consumption of fuel from non-renewable sources</t>
  </si>
  <si>
    <t>Total energy consumption,</t>
  </si>
  <si>
    <t>Energy consumption by segment,</t>
  </si>
  <si>
    <t>Reduced energy consumption as a result of reduction initiatives,</t>
  </si>
  <si>
    <t>thous. GJ</t>
  </si>
  <si>
    <t>Total volume of waste generation,</t>
  </si>
  <si>
    <t>Number of employees at the end of the year,</t>
  </si>
  <si>
    <t>Number of permanent employees at the end of the year,</t>
  </si>
  <si>
    <t>Number of temporary employees at the end of the year,</t>
  </si>
  <si>
    <t xml:space="preserve">Number of full-time and part-time employees at the end of the year, </t>
  </si>
  <si>
    <t>Employee turnover,</t>
  </si>
  <si>
    <t>Employee turnover by gender group,</t>
  </si>
  <si>
    <t>Employee turnover by age group,</t>
  </si>
  <si>
    <t>New employees hired in the reporting year,</t>
  </si>
  <si>
    <t>Number of employees who went on maternity and parental leave</t>
  </si>
  <si>
    <t>Return rate,</t>
  </si>
  <si>
    <t>Retention rate,</t>
  </si>
  <si>
    <t>List of employees by gender groups,</t>
  </si>
  <si>
    <t>List of permanent employees by age groups,</t>
  </si>
  <si>
    <t>List of permanent employees by gender groups,</t>
  </si>
  <si>
    <t>Number of temporary workers by gender group,</t>
  </si>
  <si>
    <t>List of full-time employees by gender group,</t>
  </si>
  <si>
    <t>List of part-time employees by gender group,</t>
  </si>
  <si>
    <t>New employees hired in the reporting year by gender group,</t>
  </si>
  <si>
    <t>New employees hired in the reporting year by age group,</t>
  </si>
  <si>
    <t>Personnel with disabilities,</t>
  </si>
  <si>
    <t xml:space="preserve">Average number of hours of training per employee per year, </t>
  </si>
  <si>
    <t>Average number of training hours per employee per year by gender group,</t>
  </si>
  <si>
    <t xml:space="preserve">Average number of training hours per employee per year by personnel category, </t>
  </si>
  <si>
    <t>hours</t>
  </si>
  <si>
    <t>Number of people covered by the occupational health and safety management system,</t>
  </si>
  <si>
    <t xml:space="preserve">Number of people covered by the occupational health and safety management system that has undergone an internal audit procedure, </t>
  </si>
  <si>
    <t xml:space="preserve">Number of people in subsidiaries with ISO 45001-2018 certificate of compliance, </t>
  </si>
  <si>
    <t>unit</t>
  </si>
  <si>
    <t>Lost Time Injury Frequency Ratio (LTIFR)</t>
  </si>
  <si>
    <t>Lost Time Injury Frequency (LTIF)</t>
  </si>
  <si>
    <t xml:space="preserve">Number of incidents, </t>
  </si>
  <si>
    <t xml:space="preserve">Occupational health and safety costs for 2023, </t>
  </si>
  <si>
    <t xml:space="preserve">Number of meetings of the Board of Directors held, </t>
  </si>
  <si>
    <t>units</t>
  </si>
  <si>
    <t xml:space="preserve">Total revenues, </t>
  </si>
  <si>
    <t>Unit of measure</t>
  </si>
  <si>
    <t>By type of greenhouse gases:</t>
  </si>
  <si>
    <t xml:space="preserve">Nitrogen oxide (N2O) </t>
  </si>
  <si>
    <t xml:space="preserve">By segments: </t>
  </si>
  <si>
    <t>Oil and gas refining</t>
  </si>
  <si>
    <t>Uranium exploration and production</t>
  </si>
  <si>
    <t>Heat production</t>
  </si>
  <si>
    <t>Railway transportation</t>
  </si>
  <si>
    <t>Electric power transmission sector</t>
  </si>
  <si>
    <t>Metallurgical projects (For Tau-Ken Altyn only, Tau-Ken Temir is at downtime)</t>
  </si>
  <si>
    <t xml:space="preserve"> million tons CO2-eq</t>
  </si>
  <si>
    <t>Total indirect emissions (Scope 2) of greenhouse gases  (from purchased electricity and heat)*</t>
  </si>
  <si>
    <t>By energy type:</t>
  </si>
  <si>
    <t>Purchased heat energy</t>
  </si>
  <si>
    <t>million tons of CO2-eq./1000 tons of CHC</t>
  </si>
  <si>
    <t>million tons CO2-eq./Gcal</t>
  </si>
  <si>
    <t xml:space="preserve">Railway transportation </t>
  </si>
  <si>
    <t>million tons CO2-eq/million tons</t>
  </si>
  <si>
    <t xml:space="preserve">Metallurgical projects (only for Tau-Ken Altyn, Tau-Ken Temir on idle), </t>
  </si>
  <si>
    <t>Nitrogen oxides (in terms of NOx)</t>
  </si>
  <si>
    <t>Sulfur Dioxide (SOx)</t>
  </si>
  <si>
    <t xml:space="preserve"> Particulate matter (PM)</t>
  </si>
  <si>
    <t>Carbon oxide (CO)</t>
  </si>
  <si>
    <t>Other</t>
  </si>
  <si>
    <t>Greenhouse gas emissions reduced as a direct result of reduction initiatives</t>
  </si>
  <si>
    <t>thousand tons CO2-eq</t>
  </si>
  <si>
    <t>Scope 1 emission reductions (direct)</t>
  </si>
  <si>
    <t>Scope 2 emission reductions (indirect)</t>
  </si>
  <si>
    <t>million tons CO2-eq</t>
  </si>
  <si>
    <t>Total indirect emissions (Scope 2) of greenhouse gases</t>
  </si>
  <si>
    <t>KZT million</t>
  </si>
  <si>
    <t>million tons of CO2-eq / KZT million</t>
  </si>
  <si>
    <t>Specific greenhouse gas emissions per production performance (Scope 2)</t>
  </si>
  <si>
    <t>Water withdrawal</t>
  </si>
  <si>
    <t>by source type:</t>
  </si>
  <si>
    <t xml:space="preserve">Surface water </t>
  </si>
  <si>
    <t>Groundwater</t>
  </si>
  <si>
    <t>Municipal water supply systems</t>
  </si>
  <si>
    <t>Produced water</t>
  </si>
  <si>
    <t>Third-party water</t>
  </si>
  <si>
    <t>Other water supply systems</t>
  </si>
  <si>
    <t>by type of activity:</t>
  </si>
  <si>
    <t>Needs of the Fund's manufacturing companies*</t>
  </si>
  <si>
    <t>Powering hydroelectric generators of HPPs</t>
  </si>
  <si>
    <t>Reservoir pressure maintenance</t>
  </si>
  <si>
    <t>by type of mineralization:</t>
  </si>
  <si>
    <t>Fresh water</t>
  </si>
  <si>
    <t>Other water</t>
  </si>
  <si>
    <t>* Excluding water required to power HPP hydroelectric generators.</t>
  </si>
  <si>
    <t>by type of source:</t>
  </si>
  <si>
    <t>surface sources</t>
  </si>
  <si>
    <t>underground sources</t>
  </si>
  <si>
    <t>municipal water supply systems</t>
  </si>
  <si>
    <t>third-party water</t>
  </si>
  <si>
    <t>other water systems</t>
  </si>
  <si>
    <t>* According to the WRI Aqueduct water stress indicator.</t>
  </si>
  <si>
    <t>GRI 303-4</t>
  </si>
  <si>
    <t>by type of receiving facility:</t>
  </si>
  <si>
    <t>surface water</t>
  </si>
  <si>
    <t>reservoir (to maintain formation pressure)</t>
  </si>
  <si>
    <t>artificial water bodies (evaporation ponds, storage ponds and filtration fields)</t>
  </si>
  <si>
    <t xml:space="preserve">transferred to other parties for treatment </t>
  </si>
  <si>
    <t>ash dump</t>
  </si>
  <si>
    <t>By type of activity:</t>
  </si>
  <si>
    <t>needs of the Fund's manufacturing companies</t>
  </si>
  <si>
    <t>powering hydroelectric generators of HPPs</t>
  </si>
  <si>
    <t>reservoir pressure maintenance</t>
  </si>
  <si>
    <t>Water drainage in regions with water scarcity</t>
  </si>
  <si>
    <t>GRI 303-5</t>
  </si>
  <si>
    <t>Water use by type of operations</t>
  </si>
  <si>
    <t>Production needs</t>
  </si>
  <si>
    <t>Domestic</t>
  </si>
  <si>
    <t>Transferred without use to third parties</t>
  </si>
  <si>
    <t>Non-revenue consumption</t>
  </si>
  <si>
    <t>Total irrecoverable water consumption</t>
  </si>
  <si>
    <t>Total water consumption in water scarce regions</t>
  </si>
  <si>
    <t>Other indicators</t>
  </si>
  <si>
    <t>Volume of reused water (after treatment)</t>
  </si>
  <si>
    <t>Volume of recycled water</t>
  </si>
  <si>
    <t>GRI 302-1, SASB</t>
  </si>
  <si>
    <t>Liquid fuels, including:</t>
  </si>
  <si>
    <t>Gasoline</t>
  </si>
  <si>
    <t>Diesel fuel</t>
  </si>
  <si>
    <t>Boiler and heating oil, including:</t>
  </si>
  <si>
    <t>Heating oil</t>
  </si>
  <si>
    <t>Oil</t>
  </si>
  <si>
    <t>Mazut</t>
  </si>
  <si>
    <t>Marine fuel (IFO fuel oil)</t>
  </si>
  <si>
    <t>Associated petroleum gas</t>
  </si>
  <si>
    <t>Coal</t>
  </si>
  <si>
    <t xml:space="preserve">Gas, including: </t>
  </si>
  <si>
    <t>Natural gas</t>
  </si>
  <si>
    <t>tail gas</t>
  </si>
  <si>
    <t>CPBM (LPG)</t>
  </si>
  <si>
    <t>Fuel consumption from renewable sources</t>
  </si>
  <si>
    <t>Electricity from RES</t>
  </si>
  <si>
    <t>Consumption by the following indicators</t>
  </si>
  <si>
    <t>Electricity, including:</t>
  </si>
  <si>
    <t>Own production of Company</t>
  </si>
  <si>
    <t>Electricity sold</t>
  </si>
  <si>
    <t>Heat energy, including:</t>
  </si>
  <si>
    <t>Purchased heat</t>
  </si>
  <si>
    <t>Own production by the Company</t>
  </si>
  <si>
    <t>Heat energy sold</t>
  </si>
  <si>
    <t>Steam</t>
  </si>
  <si>
    <t>Cooling</t>
  </si>
  <si>
    <t>Total energy consumption*</t>
  </si>
  <si>
    <t>Energy consumption by segment</t>
  </si>
  <si>
    <t xml:space="preserve">Metallurgical projects </t>
  </si>
  <si>
    <t>*Total energy consumption = FER consumption + energy consumption from RES + purchased electricity and heat - sold electricity and heat + cooling + steam.</t>
  </si>
  <si>
    <t>GRI 302-3</t>
  </si>
  <si>
    <t>Energy intensity</t>
  </si>
  <si>
    <t>thous. GJ/ton of extracted CHC</t>
  </si>
  <si>
    <t>thous. GJ/ton of refined CHC</t>
  </si>
  <si>
    <t>thous. GJ/ ton of oil</t>
  </si>
  <si>
    <t>thous. GJ/ ton of gas</t>
  </si>
  <si>
    <t>thous. GJ/t of extracted U</t>
  </si>
  <si>
    <t>thous. GJ/ million kWh</t>
  </si>
  <si>
    <t>Heat energy production</t>
  </si>
  <si>
    <t>GJ/Gcal</t>
  </si>
  <si>
    <t>Railway transportation (passenger turnover)</t>
  </si>
  <si>
    <t>thous. GJ/ million km gross</t>
  </si>
  <si>
    <t>thous. GJ/t of manufactured chemical products</t>
  </si>
  <si>
    <t>Metallurgical projects</t>
  </si>
  <si>
    <t>thous. GJ/t of refined gold</t>
  </si>
  <si>
    <t>GRI 302-4</t>
  </si>
  <si>
    <t>Reduced energy consumption as a result of reduction initiatives</t>
  </si>
  <si>
    <t>Fuel oil</t>
  </si>
  <si>
    <t>Refinery gas</t>
  </si>
  <si>
    <t>Electricity</t>
  </si>
  <si>
    <t>Heat energy</t>
  </si>
  <si>
    <t>GRI 306-3, SASB</t>
  </si>
  <si>
    <t>Waste generated by type</t>
  </si>
  <si>
    <t>Hazardous waste</t>
  </si>
  <si>
    <t>Non-hazardous waste</t>
  </si>
  <si>
    <t>Ash and slag waste</t>
  </si>
  <si>
    <t>Overburden</t>
  </si>
  <si>
    <t>Environmental protection costs excluding emissions payments</t>
  </si>
  <si>
    <t>by type of activity</t>
  </si>
  <si>
    <t>Technologies implementation. including</t>
  </si>
  <si>
    <t xml:space="preserve"> BAT</t>
  </si>
  <si>
    <t>Automatic monitoring system</t>
  </si>
  <si>
    <t>Forest-climatic projects</t>
  </si>
  <si>
    <t>Energy efficiency</t>
  </si>
  <si>
    <t xml:space="preserve">R&amp;D </t>
  </si>
  <si>
    <t>Emission Payments including</t>
  </si>
  <si>
    <t>Regulatory emissions payments (tax)</t>
  </si>
  <si>
    <t>Over limit emissions payments</t>
  </si>
  <si>
    <t xml:space="preserve">Environmental fines </t>
  </si>
  <si>
    <t>Claimed</t>
  </si>
  <si>
    <t>Paid</t>
  </si>
  <si>
    <t>Cases of non-financial sanctions</t>
  </si>
  <si>
    <t>Quantity</t>
  </si>
  <si>
    <t xml:space="preserve">Number of employees at the end of the year </t>
  </si>
  <si>
    <t>by region</t>
  </si>
  <si>
    <t>Abai region</t>
  </si>
  <si>
    <t>Akmola oblast</t>
  </si>
  <si>
    <t>Almaty oblast</t>
  </si>
  <si>
    <t>West Kazakhstan oblast</t>
  </si>
  <si>
    <t>Kostanay oblast</t>
  </si>
  <si>
    <t>Kyzylorda oblast</t>
  </si>
  <si>
    <t>Mangystau oblast</t>
  </si>
  <si>
    <t>North Kazakhstan oblast</t>
  </si>
  <si>
    <t>Ulytau oblast</t>
  </si>
  <si>
    <t>East Kazakhstan oblast</t>
  </si>
  <si>
    <t>South Kazakhstan region</t>
  </si>
  <si>
    <t>Astana</t>
  </si>
  <si>
    <t>Almaty</t>
  </si>
  <si>
    <t>Shymkent</t>
  </si>
  <si>
    <t>Other regions</t>
  </si>
  <si>
    <t>By employment contract term</t>
  </si>
  <si>
    <t xml:space="preserve">Permanent employees </t>
  </si>
  <si>
    <t>Temporary* employees</t>
  </si>
  <si>
    <t>* (for the period of maternity and parental leave, study leave, etc.)</t>
  </si>
  <si>
    <t>By working hours</t>
  </si>
  <si>
    <t xml:space="preserve">Full-time employees </t>
  </si>
  <si>
    <t xml:space="preserve">Part-time employees </t>
  </si>
  <si>
    <t>Employee turnover</t>
  </si>
  <si>
    <t>50+</t>
  </si>
  <si>
    <t xml:space="preserve">New employees hired in the reporting year broken down as follows  </t>
  </si>
  <si>
    <t>GRI 2-7, GRI 401-1</t>
  </si>
  <si>
    <t>Staff employees by region (2023)</t>
  </si>
  <si>
    <t>person or %</t>
  </si>
  <si>
    <t>GRI 401-3</t>
  </si>
  <si>
    <t>Number of employees who returned to work in the reporting period after the end of parental leave</t>
  </si>
  <si>
    <t>Number of employees who returned to work after the end of maternity leave who were still working 12 months after returning to work</t>
  </si>
  <si>
    <t>Return rate</t>
  </si>
  <si>
    <t>Retention rate</t>
  </si>
  <si>
    <t>Employee turnover, %</t>
  </si>
  <si>
    <t>Part-time work, person</t>
  </si>
  <si>
    <t>Full time, person</t>
  </si>
  <si>
    <t>New employees hired in the reporting year, person</t>
  </si>
  <si>
    <t>Share of men</t>
  </si>
  <si>
    <t>Number of employees at the end of the year</t>
  </si>
  <si>
    <t>Share of employees from 30 to 50</t>
  </si>
  <si>
    <t>Share of employees over 30</t>
  </si>
  <si>
    <t xml:space="preserve">Number of permanent employees at the end of the year </t>
  </si>
  <si>
    <t xml:space="preserve">Number of temporary employees at the end of the year </t>
  </si>
  <si>
    <t>List of full-time employees at the end of the year</t>
  </si>
  <si>
    <t>List of part-time employees at the end of the year</t>
  </si>
  <si>
    <t>Staff with disabilities</t>
  </si>
  <si>
    <t>GRI 404-1</t>
  </si>
  <si>
    <t xml:space="preserve">Total number of hours of study per year </t>
  </si>
  <si>
    <t xml:space="preserve">Average number of hours of training per employee per year </t>
  </si>
  <si>
    <t>by personnel category</t>
  </si>
  <si>
    <t>Management and administrative staff</t>
  </si>
  <si>
    <t>Production staff</t>
  </si>
  <si>
    <t>GRI 404-3</t>
  </si>
  <si>
    <t>Percentage of employees receiving regular performance and career development reviews</t>
  </si>
  <si>
    <t>GRI 403-8</t>
  </si>
  <si>
    <t>Occupational health and safety management system</t>
  </si>
  <si>
    <t>Number of people covered by the occupational health and safety management system</t>
  </si>
  <si>
    <t>Number of people covered by the occupational health and safety management system that has passed the internal audit procedure (production control system)</t>
  </si>
  <si>
    <t>Number of subsidiaries and affiliates (including the parent company) with ISO 45001-2018 certificate of compliance</t>
  </si>
  <si>
    <t>GRI 403-9</t>
  </si>
  <si>
    <t>Occupational injury rates by Group (full-time employees)</t>
  </si>
  <si>
    <t>Number of people injured in labor-related accidents (including fatalities)</t>
  </si>
  <si>
    <t>Number of fatalities in work-related accidents</t>
  </si>
  <si>
    <t>Number of severe injuries related to industrial activity</t>
  </si>
  <si>
    <t>Lost Time Industrial Injury Frequency Rate (LTIFR*)</t>
  </si>
  <si>
    <t>ratio</t>
  </si>
  <si>
    <t>Fatality rate</t>
  </si>
  <si>
    <t>Ratio of serious injuries related to industrial activity</t>
  </si>
  <si>
    <t>Number of person-hours worked</t>
  </si>
  <si>
    <t>person-hours</t>
  </si>
  <si>
    <t>Indicators of industrial diseases</t>
  </si>
  <si>
    <t>Road traffic accident rate</t>
  </si>
  <si>
    <t> ratio</t>
  </si>
  <si>
    <t>Number of all road traffic accidents</t>
  </si>
  <si>
    <t>Health protection indicators</t>
  </si>
  <si>
    <t>Number of cases of health deterioration in the workplace that are not related to work and have not led to a fatal outcome</t>
  </si>
  <si>
    <t xml:space="preserve">Number of employees registered on the “D” account </t>
  </si>
  <si>
    <t>Number of employees who have undergone periodic medical examination according to laws of the Republic of Kazakhstan</t>
  </si>
  <si>
    <t>Emergency indicators</t>
  </si>
  <si>
    <t>Number of fires</t>
  </si>
  <si>
    <t>unit </t>
  </si>
  <si>
    <t>Number of accidents</t>
  </si>
  <si>
    <t>Number of incidents*</t>
  </si>
  <si>
    <t>*The increase is due to a review of the methodology for recording incidents.</t>
  </si>
  <si>
    <t>Labor protection and occupational safety costs</t>
  </si>
  <si>
    <t>Amount of money spent to ensure the occupational safety requirements, including in the following areas:</t>
  </si>
  <si>
    <t>KZT billion</t>
  </si>
  <si>
    <t>Labor protection</t>
  </si>
  <si>
    <t xml:space="preserve">Fire safety </t>
  </si>
  <si>
    <t>Occupational safety</t>
  </si>
  <si>
    <t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t>
  </si>
  <si>
    <t>GRI 2-9</t>
  </si>
  <si>
    <t>Board of directors of the fund</t>
  </si>
  <si>
    <t xml:space="preserve">Chairman of the Board of Directors </t>
  </si>
  <si>
    <t>Independent Directors on the Board of Directors</t>
  </si>
  <si>
    <t>Share of independent members on the Board of Directors</t>
  </si>
  <si>
    <t>Chief Executive Officer on the Board of Directors</t>
  </si>
  <si>
    <t>Number of meetings held</t>
  </si>
  <si>
    <t>amount</t>
  </si>
  <si>
    <t>Fund's board structure 
(as of the end of 2023)</t>
  </si>
  <si>
    <t>Management board of the fund group</t>
  </si>
  <si>
    <t>Number of members</t>
  </si>
  <si>
    <t>Share of women on the Management Board</t>
  </si>
  <si>
    <t>John Dudas</t>
  </si>
  <si>
    <t>Yessimov Akhmetzhan Smagulovich</t>
  </si>
  <si>
    <t>Satkaliyev Almasadam Maidanovich</t>
  </si>
  <si>
    <t>GRI 204-1</t>
  </si>
  <si>
    <t>Total purchased goods and services</t>
  </si>
  <si>
    <t>Single-source procurement</t>
  </si>
  <si>
    <t xml:space="preserve"> Procurement through request for quotations</t>
  </si>
  <si>
    <t xml:space="preserve"> Open tender procurement</t>
  </si>
  <si>
    <t xml:space="preserve"> Procurement by holding competitive negotiations</t>
  </si>
  <si>
    <t xml:space="preserve"> Procurement within intra-holding cooperation</t>
  </si>
  <si>
    <t xml:space="preserve">Share of procurement from domestic suppliers </t>
  </si>
  <si>
    <t>GRI 205-3</t>
  </si>
  <si>
    <t>Total number of confirmed cases of corruption</t>
  </si>
  <si>
    <t>Total number of cases in which employees were dismissed or penalized for corrupt practices</t>
  </si>
  <si>
    <t>Total number of confirmed cases of non-renewal or termination of contracts with business partners due to corruption-related violations</t>
  </si>
  <si>
    <t>Public corruption cases brought against the organization or its employees during the reporting period and the outcome of such cases</t>
  </si>
  <si>
    <t>GRI 418-1</t>
  </si>
  <si>
    <t>Total number of substantiated complaints received regarding breaches of customer privacy, by category, of which:</t>
  </si>
  <si>
    <t>Number of complaints received from third parties and substantiated by the organization</t>
  </si>
  <si>
    <t>Number of complaints received from regulatory authorities</t>
  </si>
  <si>
    <t>Total number of identified leaks, thefts or losses of customer data</t>
  </si>
  <si>
    <t>GRI 205-2</t>
  </si>
  <si>
    <t>Number and percentage of employees familiarized with anti-corruption policies and procedures</t>
  </si>
  <si>
    <t>Number and percentage of employees who have received anti-corruption training</t>
  </si>
  <si>
    <t>Key operational indicators</t>
  </si>
  <si>
    <t>Oil and condensate production (per year)</t>
  </si>
  <si>
    <t>thousand tons/year</t>
  </si>
  <si>
    <t>Oil and condensate production (per day)</t>
  </si>
  <si>
    <t>thousand tons/day</t>
  </si>
  <si>
    <t>Natural and associated gas production (per year)</t>
  </si>
  <si>
    <t>million m3/year</t>
  </si>
  <si>
    <t>Extraction of natural and associated gas (per day)</t>
  </si>
  <si>
    <t>thousand m3/day</t>
  </si>
  <si>
    <t>Number of drilling sites (with a share of more than 50%)</t>
  </si>
  <si>
    <t>thousand tons</t>
  </si>
  <si>
    <t>Oil and gas refining, including</t>
  </si>
  <si>
    <t>Vacuum gas oil (VGO)</t>
  </si>
  <si>
    <t>Paraxylene</t>
  </si>
  <si>
    <t>Benzene</t>
  </si>
  <si>
    <t>Coke</t>
  </si>
  <si>
    <t>Liquefied gas</t>
  </si>
  <si>
    <t>Sulfur</t>
  </si>
  <si>
    <t>Aviation fuel</t>
  </si>
  <si>
    <t>Bitumen</t>
  </si>
  <si>
    <t>Commercial oil</t>
  </si>
  <si>
    <t>Raw materials for technical carbon</t>
  </si>
  <si>
    <t>Light naphtha</t>
  </si>
  <si>
    <t>Propylene</t>
  </si>
  <si>
    <t>Other (please specify)</t>
  </si>
  <si>
    <t>Electricity generation volume, including</t>
  </si>
  <si>
    <t>billion kW/h</t>
  </si>
  <si>
    <t>on coal</t>
  </si>
  <si>
    <t>on natural gas</t>
  </si>
  <si>
    <t>on fuel oil</t>
  </si>
  <si>
    <t>HPP</t>
  </si>
  <si>
    <t>WPP</t>
  </si>
  <si>
    <t>SPP</t>
  </si>
  <si>
    <t>Electricity generation from the turbine of SKZ-U LLP*</t>
  </si>
  <si>
    <t>Length of overhead and cable lines (0.4-220 kV transmission lines)</t>
  </si>
  <si>
    <t>km</t>
  </si>
  <si>
    <t>Length of overhead and cable lines (330-500 kV transmission lines)</t>
  </si>
  <si>
    <t>Length of overhead and cable lines (1150 kV transmission lines)</t>
  </si>
  <si>
    <t>Coal production volume</t>
  </si>
  <si>
    <t>million ton</t>
  </si>
  <si>
    <t>Chemical industry</t>
  </si>
  <si>
    <t>Sulfuric acid</t>
  </si>
  <si>
    <t>Liquid herbicide</t>
  </si>
  <si>
    <t>thousand liters</t>
  </si>
  <si>
    <t>Granular herbicide</t>
  </si>
  <si>
    <t xml:space="preserve">BOPP </t>
  </si>
  <si>
    <t>PB</t>
  </si>
  <si>
    <t>thousand pcs</t>
  </si>
  <si>
    <t>Mining and processing of minerals</t>
  </si>
  <si>
    <t>Natural uranium production volume</t>
  </si>
  <si>
    <t>Uranium products manufacturing volume</t>
  </si>
  <si>
    <t>Rare metals production volume</t>
  </si>
  <si>
    <t>Ore extraction and processing volume</t>
  </si>
  <si>
    <t>Production of finished products: refined gold</t>
  </si>
  <si>
    <t>Production of finished products: refined silver</t>
  </si>
  <si>
    <t>Production of finished products: silicon</t>
  </si>
  <si>
    <t>Production of finished products: quartz</t>
  </si>
  <si>
    <t> ton</t>
  </si>
  <si>
    <t>Total volume of exports of products in physical terms</t>
  </si>
  <si>
    <t>U3O8 sales volume (consolidated)</t>
  </si>
  <si>
    <t>incl. Company sales volume</t>
  </si>
  <si>
    <t>Sales volume of rare metals</t>
  </si>
  <si>
    <t>Beryllium products</t>
  </si>
  <si>
    <t>Tantalum products</t>
  </si>
  <si>
    <t>Niobium products</t>
  </si>
  <si>
    <t>Communication services</t>
  </si>
  <si>
    <t>Number of fixed lines</t>
  </si>
  <si>
    <t>thousands of lines</t>
  </si>
  <si>
    <t>Number of broadband access subscribers</t>
  </si>
  <si>
    <t>thousands of ports</t>
  </si>
  <si>
    <t>Number of pay TV subscribers</t>
  </si>
  <si>
    <t>thousands of points</t>
  </si>
  <si>
    <t> Number of mobile communication subscribers</t>
  </si>
  <si>
    <t> million subscribers</t>
  </si>
  <si>
    <t>Air transportation</t>
  </si>
  <si>
    <t>Number of departures</t>
  </si>
  <si>
    <t>number</t>
  </si>
  <si>
    <t>Fleet average age</t>
  </si>
  <si>
    <t>number of years</t>
  </si>
  <si>
    <t>Available Seat Kilometers</t>
  </si>
  <si>
    <t>Passenger turnover</t>
  </si>
  <si>
    <t>billion pkm</t>
  </si>
  <si>
    <t>Freight turnover</t>
  </si>
  <si>
    <t>billion tons/km</t>
  </si>
  <si>
    <t>Postal Services</t>
  </si>
  <si>
    <t>thousand units</t>
  </si>
  <si>
    <t>Cargo turnover (total)</t>
  </si>
  <si>
    <t>billion tons of gross km</t>
  </si>
  <si>
    <t>Cargo turnover (electric locomotives)</t>
  </si>
  <si>
    <t>Cargo turnover (diesel locomotives)</t>
  </si>
  <si>
    <t>Heat energy production volume</t>
  </si>
  <si>
    <t>thousand Gcal</t>
  </si>
  <si>
    <t>Aviation passenger turnover</t>
  </si>
  <si>
    <t>pkm</t>
  </si>
  <si>
    <t>Oil and gas sector</t>
  </si>
  <si>
    <t>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t>
  </si>
  <si>
    <t>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</si>
</sst>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 numFmtId="172" formatCode="_(* #,##0.0_);_(* \(#,##0.0\);_(* &quot;-&quot;?_);_(@_)"/>
  </numFmts>
  <fonts count="62" x14ac:knownFonts="1">
    <font>
      <sz val="12"/>
      <color theme="1"/>
      <name val="Aptos Narrow"/>
      <family val="2"/>
      <scheme val="minor"/>
    </font>
    <font>
      <sz val="12"/>
      <color theme="1"/>
      <name val="Aptos Narrow"/>
      <family val="2"/>
      <scheme val="minor"/>
    </font>
    <font>
      <u/>
      <sz val="12"/>
      <color theme="10"/>
      <name val="Aptos Narrow"/>
      <family val="2"/>
      <scheme val="minor"/>
    </font>
    <font>
      <b/>
      <sz val="14"/>
      <name val="Arial"/>
      <family val="2"/>
      <charset val="204"/>
    </font>
    <font>
      <sz val="11"/>
      <color theme="0"/>
      <name val="Aptos Narrow"/>
      <family val="2"/>
      <scheme val="minor"/>
    </font>
    <font>
      <b/>
      <sz val="14"/>
      <color theme="1"/>
      <name val="Aptos Narrow"/>
      <family val="2"/>
      <scheme val="minor"/>
    </font>
    <font>
      <b/>
      <sz val="12"/>
      <color theme="0"/>
      <name val="Arial"/>
      <family val="2"/>
      <charset val="204"/>
    </font>
    <font>
      <sz val="11"/>
      <color theme="1"/>
      <name val="Arial"/>
      <family val="2"/>
      <charset val="204"/>
    </font>
    <font>
      <sz val="10"/>
      <color theme="1"/>
      <name val="Arial"/>
      <family val="2"/>
    </font>
    <font>
      <b/>
      <sz val="12"/>
      <color rgb="FFFFFFFF"/>
      <name val="Arial"/>
      <family val="2"/>
      <charset val="204"/>
    </font>
    <font>
      <sz val="11"/>
      <color theme="0"/>
      <name val="Arial"/>
      <family val="2"/>
      <charset val="204"/>
    </font>
    <font>
      <b/>
      <sz val="14"/>
      <color theme="1"/>
      <name val="Arial"/>
      <family val="2"/>
      <charset val="204"/>
    </font>
    <font>
      <sz val="12"/>
      <color theme="1"/>
      <name val="Arial"/>
      <family val="2"/>
      <charset val="204"/>
    </font>
    <font>
      <b/>
      <sz val="11"/>
      <color theme="1"/>
      <name val="Arial"/>
      <family val="2"/>
      <charset val="204"/>
    </font>
    <font>
      <b/>
      <sz val="11"/>
      <color theme="0"/>
      <name val="Arial"/>
      <family val="2"/>
      <charset val="204"/>
    </font>
    <font>
      <b/>
      <sz val="12"/>
      <color theme="1"/>
      <name val="Arial"/>
      <family val="2"/>
      <charset val="204"/>
    </font>
    <font>
      <b/>
      <sz val="11"/>
      <name val="Arial"/>
      <family val="2"/>
      <charset val="204"/>
    </font>
    <font>
      <sz val="11"/>
      <name val="Arial"/>
      <family val="2"/>
      <charset val="204"/>
    </font>
    <font>
      <b/>
      <sz val="11"/>
      <color rgb="FFFF0000"/>
      <name val="Arial"/>
      <family val="2"/>
      <charset val="204"/>
    </font>
    <font>
      <b/>
      <sz val="11"/>
      <color rgb="FF000000"/>
      <name val="Arial"/>
      <family val="2"/>
      <charset val="204"/>
    </font>
    <font>
      <sz val="11"/>
      <color rgb="FF000000"/>
      <name val="Arial"/>
      <family val="2"/>
      <charset val="204"/>
    </font>
    <font>
      <b/>
      <sz val="11"/>
      <color theme="1"/>
      <name val="Arial"/>
      <family val="2"/>
    </font>
    <font>
      <b/>
      <sz val="11"/>
      <name val="Arial"/>
      <family val="2"/>
    </font>
    <font>
      <b/>
      <sz val="11"/>
      <color rgb="FF000000"/>
      <name val="Arial"/>
      <family val="2"/>
    </font>
    <font>
      <sz val="11"/>
      <color rgb="FF000000"/>
      <name val="Arial"/>
      <family val="2"/>
    </font>
    <font>
      <vertAlign val="subscript"/>
      <sz val="11"/>
      <color rgb="FF000000"/>
      <name val="Arial"/>
      <family val="2"/>
    </font>
    <font>
      <sz val="14"/>
      <color theme="1"/>
      <name val="Aptos Narrow"/>
      <family val="2"/>
      <scheme val="minor"/>
    </font>
    <font>
      <u/>
      <sz val="14"/>
      <color rgb="FF00B050"/>
      <name val="Arial"/>
      <family val="2"/>
      <charset val="204"/>
    </font>
    <font>
      <sz val="14"/>
      <color rgb="FF000000"/>
      <name val="Aptos Narrow"/>
      <family val="2"/>
      <scheme val="minor"/>
    </font>
    <font>
      <u/>
      <sz val="14"/>
      <color rgb="FFCC3300"/>
      <name val="Arial"/>
      <family val="2"/>
      <charset val="204"/>
    </font>
    <font>
      <b/>
      <sz val="14"/>
      <color rgb="FF000000"/>
      <name val="Arial"/>
      <family val="2"/>
      <charset val="204"/>
    </font>
    <font>
      <u/>
      <sz val="14"/>
      <color theme="10"/>
      <name val="Arial"/>
      <family val="2"/>
      <charset val="204"/>
    </font>
    <font>
      <u/>
      <sz val="14"/>
      <color theme="8" tint="-0.24994659260841701"/>
      <name val="Arial"/>
      <family val="2"/>
      <charset val="204"/>
    </font>
    <font>
      <sz val="14"/>
      <color rgb="FF000000"/>
      <name val="Arial"/>
      <family val="2"/>
      <charset val="204"/>
    </font>
    <font>
      <sz val="10"/>
      <color theme="0"/>
      <name val="Times New Roman"/>
      <family val="1"/>
      <charset val="204"/>
    </font>
    <font>
      <sz val="10"/>
      <color theme="1"/>
      <name val="Times New Roman"/>
      <family val="1"/>
      <charset val="204"/>
    </font>
    <font>
      <b/>
      <sz val="12"/>
      <name val="Arial"/>
      <family val="2"/>
      <charset val="204"/>
    </font>
    <font>
      <b/>
      <i/>
      <sz val="12"/>
      <color theme="1"/>
      <name val="Arial"/>
      <family val="2"/>
      <charset val="204"/>
    </font>
    <font>
      <sz val="12"/>
      <name val="Arial"/>
      <family val="2"/>
      <charset val="204"/>
    </font>
    <font>
      <sz val="10"/>
      <name val="Arial"/>
      <family val="2"/>
      <charset val="204"/>
    </font>
    <font>
      <sz val="10"/>
      <color rgb="FF000000"/>
      <name val="Times New Roman"/>
      <family val="1"/>
      <charset val="204"/>
    </font>
    <font>
      <i/>
      <sz val="12"/>
      <color theme="1"/>
      <name val="Arial"/>
      <family val="2"/>
      <charset val="204"/>
    </font>
    <font>
      <i/>
      <sz val="12"/>
      <name val="Arial"/>
      <family val="2"/>
      <charset val="204"/>
    </font>
    <font>
      <b/>
      <sz val="12"/>
      <color rgb="FF000000"/>
      <name val="Arial"/>
      <family val="2"/>
      <charset val="204"/>
    </font>
    <font>
      <sz val="8"/>
      <color theme="1"/>
      <name val="Calibri"/>
      <family val="2"/>
    </font>
    <font>
      <sz val="11"/>
      <name val="Arial"/>
      <family val="2"/>
    </font>
    <font>
      <sz val="12"/>
      <color theme="0"/>
      <name val="Arial"/>
      <family val="2"/>
      <charset val="204"/>
    </font>
    <font>
      <i/>
      <sz val="11"/>
      <color rgb="FF000000"/>
      <name val="Arial"/>
      <family val="2"/>
      <charset val="204"/>
    </font>
    <font>
      <i/>
      <sz val="10"/>
      <color theme="1"/>
      <name val="Arial"/>
      <family val="2"/>
      <charset val="204"/>
    </font>
    <font>
      <i/>
      <sz val="12"/>
      <color rgb="FF000000"/>
      <name val="Arial"/>
      <family val="2"/>
      <charset val="204"/>
    </font>
    <font>
      <sz val="12"/>
      <color rgb="FF000000"/>
      <name val="Arial"/>
      <family val="2"/>
      <charset val="204"/>
    </font>
    <font>
      <i/>
      <sz val="11"/>
      <color theme="1"/>
      <name val="Arial"/>
      <family val="2"/>
      <charset val="204"/>
    </font>
    <font>
      <sz val="11"/>
      <color theme="1"/>
      <name val="Arial"/>
      <family val="2"/>
    </font>
    <font>
      <i/>
      <sz val="10"/>
      <color rgb="FF000000"/>
      <name val="Arial"/>
      <family val="2"/>
      <charset val="204"/>
    </font>
    <font>
      <sz val="12"/>
      <color rgb="FFFFFFFF"/>
      <name val="Arial"/>
      <family val="2"/>
      <charset val="204"/>
    </font>
    <font>
      <sz val="10"/>
      <name val="Times New Roman"/>
      <family val="1"/>
      <charset val="204"/>
    </font>
    <font>
      <u/>
      <sz val="11"/>
      <color theme="10"/>
      <name val="Arial"/>
      <family val="2"/>
    </font>
    <font>
      <sz val="11"/>
      <color theme="1"/>
      <name val="Aptos Narrow"/>
      <family val="2"/>
      <scheme val="minor"/>
    </font>
    <font>
      <u/>
      <sz val="11"/>
      <color theme="10"/>
      <name val="Aptos Narrow"/>
      <family val="2"/>
      <scheme val="minor"/>
    </font>
    <font>
      <b/>
      <sz val="14"/>
      <color theme="1"/>
      <name val="Aptos Narrow"/>
      <family val="2"/>
      <charset val="204"/>
      <scheme val="minor"/>
    </font>
    <font>
      <sz val="10"/>
      <color theme="1"/>
      <name val="Arial"/>
      <family val="2"/>
      <charset val="204"/>
    </font>
    <font>
      <sz val="12"/>
      <color rgb="FF000000"/>
      <name val="Arial"/>
      <family val="2"/>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theme="0" tint="-4.9989318521683403E-2"/>
        <bgColor indexed="64"/>
      </patternFill>
    </fill>
  </fills>
  <borders count="25">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1"/>
      </top>
      <bottom/>
      <diagonal/>
    </border>
    <border>
      <left/>
      <right/>
      <top style="thin">
        <color theme="1"/>
      </top>
      <bottom style="thin">
        <color theme="1"/>
      </bottom>
      <diagonal/>
    </border>
    <border>
      <left/>
      <right/>
      <top/>
      <bottom style="thin">
        <color theme="1"/>
      </bottom>
      <diagonal/>
    </border>
    <border>
      <left/>
      <right/>
      <top/>
      <bottom style="thin">
        <color auto="1"/>
      </bottom>
      <diagonal/>
    </border>
    <border>
      <left/>
      <right/>
      <top style="thin">
        <color auto="1"/>
      </top>
      <bottom style="thin">
        <color auto="1"/>
      </bottom>
      <diagonal/>
    </border>
    <border>
      <left/>
      <right/>
      <top style="thin">
        <color theme="1"/>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auto="1"/>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auto="1"/>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auto="1"/>
      </top>
      <bottom/>
      <diagonal/>
    </border>
    <border>
      <left style="thin">
        <color theme="0"/>
      </left>
      <right/>
      <top/>
      <bottom style="thin">
        <color auto="1"/>
      </bottom>
      <diagonal/>
    </border>
    <border>
      <left/>
      <right style="thin">
        <color theme="0"/>
      </right>
      <top/>
      <bottom style="thin">
        <color auto="1"/>
      </bottom>
      <diagonal/>
    </border>
    <border>
      <left style="thin">
        <color theme="0"/>
      </left>
      <right style="thin">
        <color theme="0"/>
      </right>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57" fillId="0" borderId="0"/>
    <xf numFmtId="0" fontId="58" fillId="0" borderId="0" applyNumberFormat="0" applyFill="0" applyBorder="0" applyAlignment="0" applyProtection="0"/>
  </cellStyleXfs>
  <cellXfs count="703">
    <xf numFmtId="0" fontId="0" fillId="0" borderId="0" xfId="0"/>
    <xf numFmtId="0" fontId="3" fillId="0" borderId="0" xfId="0" applyFont="1" applyAlignment="1">
      <alignment vertical="center"/>
    </xf>
    <xf numFmtId="49" fontId="4" fillId="0" borderId="0" xfId="0" applyNumberFormat="1" applyFont="1"/>
    <xf numFmtId="0" fontId="5" fillId="0" borderId="0" xfId="3" applyFont="1" applyAlignment="1">
      <alignment vertical="center" wrapText="1"/>
    </xf>
    <xf numFmtId="0" fontId="0" fillId="0" borderId="0" xfId="0" applyAlignment="1">
      <alignment wrapText="1"/>
    </xf>
    <xf numFmtId="0" fontId="4" fillId="0" borderId="0" xfId="0" applyFont="1"/>
    <xf numFmtId="0" fontId="4" fillId="0" borderId="0" xfId="0" applyFont="1" applyAlignment="1">
      <alignment wrapText="1"/>
    </xf>
    <xf numFmtId="0" fontId="5" fillId="0" borderId="0" xfId="3" applyFont="1" applyAlignment="1">
      <alignment vertical="center"/>
    </xf>
    <xf numFmtId="0" fontId="0" fillId="0" borderId="0" xfId="0" applyAlignment="1">
      <alignment horizontal="left" vertical="center" indent="1"/>
    </xf>
    <xf numFmtId="164" fontId="6"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164" fontId="7" fillId="0" borderId="0" xfId="0" applyNumberFormat="1" applyFont="1"/>
    <xf numFmtId="0" fontId="10" fillId="0" borderId="0" xfId="0" applyFont="1"/>
    <xf numFmtId="0" fontId="7" fillId="0" borderId="0" xfId="0" applyFont="1" applyAlignment="1">
      <alignment vertical="center"/>
    </xf>
    <xf numFmtId="0" fontId="7" fillId="0" borderId="0" xfId="0" applyFont="1"/>
    <xf numFmtId="0" fontId="5" fillId="0" borderId="0" xfId="3" applyFont="1" applyAlignment="1" applyProtection="1">
      <alignment vertical="center"/>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top" wrapText="1"/>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165" fontId="16" fillId="0" borderId="11" xfId="1" applyNumberFormat="1" applyFont="1" applyFill="1" applyBorder="1" applyAlignment="1" applyProtection="1">
      <alignment horizontal="right" vertical="center"/>
    </xf>
    <xf numFmtId="0" fontId="15" fillId="0" borderId="6" xfId="0" applyFont="1" applyBorder="1" applyAlignment="1">
      <alignment horizontal="right" vertical="center" wrapText="1"/>
    </xf>
    <xf numFmtId="165" fontId="16" fillId="0" borderId="6" xfId="1" applyNumberFormat="1" applyFont="1" applyFill="1" applyBorder="1" applyAlignment="1" applyProtection="1">
      <alignment horizontal="right" vertical="center"/>
    </xf>
    <xf numFmtId="0" fontId="10" fillId="0" borderId="0" xfId="0" applyFont="1" applyAlignment="1">
      <alignment horizontal="center" vertical="center"/>
    </xf>
    <xf numFmtId="165" fontId="13" fillId="0" borderId="6" xfId="0" applyNumberFormat="1" applyFont="1" applyBorder="1" applyAlignment="1">
      <alignment horizontal="right" wrapText="1"/>
    </xf>
    <xf numFmtId="165" fontId="16" fillId="0" borderId="7" xfId="1" applyNumberFormat="1" applyFont="1" applyFill="1" applyBorder="1" applyAlignment="1" applyProtection="1">
      <alignment horizontal="right" vertical="center"/>
    </xf>
    <xf numFmtId="0" fontId="17" fillId="0" borderId="0" xfId="0" applyFont="1" applyAlignment="1">
      <alignment horizontal="left" vertical="center" wrapText="1" indent="3"/>
    </xf>
    <xf numFmtId="0" fontId="17" fillId="0" borderId="0" xfId="0" applyFont="1" applyAlignment="1">
      <alignment horizontal="right" vertical="center" wrapText="1"/>
    </xf>
    <xf numFmtId="165" fontId="7" fillId="0" borderId="0" xfId="1" applyNumberFormat="1" applyFont="1" applyFill="1" applyBorder="1" applyAlignment="1" applyProtection="1">
      <alignment horizontal="right" vertical="center" wrapText="1"/>
    </xf>
    <xf numFmtId="165" fontId="7" fillId="0" borderId="0" xfId="1" applyNumberFormat="1" applyFont="1" applyBorder="1" applyAlignment="1" applyProtection="1">
      <alignment horizontal="right" vertical="center" wrapText="1"/>
    </xf>
    <xf numFmtId="165" fontId="7" fillId="0" borderId="11" xfId="1" applyNumberFormat="1" applyFont="1" applyBorder="1" applyAlignment="1" applyProtection="1">
      <alignment horizontal="right" vertical="center" wrapText="1"/>
    </xf>
    <xf numFmtId="0" fontId="7" fillId="0" borderId="0" xfId="0" applyFont="1" applyAlignment="1">
      <alignment horizontal="left" vertical="center" wrapText="1" indent="3"/>
    </xf>
    <xf numFmtId="43" fontId="7" fillId="0" borderId="0" xfId="0" applyNumberFormat="1" applyFont="1"/>
    <xf numFmtId="165" fontId="7" fillId="0" borderId="6" xfId="1" applyNumberFormat="1" applyFont="1" applyBorder="1" applyAlignment="1" applyProtection="1">
      <alignment horizontal="right" vertical="center" wrapText="1"/>
    </xf>
    <xf numFmtId="43" fontId="8" fillId="0" borderId="0" xfId="0" applyNumberFormat="1" applyFont="1"/>
    <xf numFmtId="0" fontId="13" fillId="0" borderId="0" xfId="0" applyFont="1" applyAlignment="1">
      <alignment horizontal="left" vertical="center"/>
    </xf>
    <xf numFmtId="0" fontId="14" fillId="0" borderId="0" xfId="0" applyFont="1" applyAlignment="1">
      <alignment horizontal="left" vertical="center"/>
    </xf>
    <xf numFmtId="0" fontId="15" fillId="0" borderId="7" xfId="0" applyFont="1" applyBorder="1" applyAlignment="1">
      <alignment horizontal="right" vertical="center" wrapText="1"/>
    </xf>
    <xf numFmtId="43" fontId="13" fillId="0" borderId="0" xfId="0" applyNumberFormat="1" applyFont="1"/>
    <xf numFmtId="43" fontId="18" fillId="0" borderId="0" xfId="0" applyNumberFormat="1" applyFont="1"/>
    <xf numFmtId="0" fontId="13" fillId="0" borderId="0" xfId="0" applyFont="1"/>
    <xf numFmtId="0" fontId="18" fillId="0" borderId="0" xfId="0" applyFont="1"/>
    <xf numFmtId="0" fontId="18" fillId="0" borderId="0" xfId="0" applyFont="1" applyAlignment="1">
      <alignment horizontal="center" vertical="center"/>
    </xf>
    <xf numFmtId="165" fontId="7" fillId="0" borderId="11" xfId="1" applyNumberFormat="1" applyFont="1" applyFill="1" applyBorder="1" applyAlignment="1" applyProtection="1">
      <alignment horizontal="right" vertical="center" wrapText="1"/>
    </xf>
    <xf numFmtId="165" fontId="7" fillId="0" borderId="6" xfId="1" applyNumberFormat="1" applyFont="1" applyFill="1" applyBorder="1" applyAlignment="1" applyProtection="1">
      <alignment horizontal="right" vertical="center" wrapText="1"/>
    </xf>
    <xf numFmtId="0" fontId="8" fillId="0" borderId="0" xfId="0" applyFont="1" applyAlignment="1">
      <alignment horizontal="left" vertical="center"/>
    </xf>
    <xf numFmtId="0" fontId="7" fillId="0" borderId="7" xfId="0" applyFont="1" applyBorder="1"/>
    <xf numFmtId="0" fontId="13" fillId="0" borderId="7" xfId="0" applyFont="1" applyBorder="1" applyAlignment="1">
      <alignment horizontal="center" vertical="center"/>
    </xf>
    <xf numFmtId="0" fontId="13" fillId="0" borderId="7" xfId="0" applyFont="1" applyBorder="1" applyAlignment="1">
      <alignment horizontal="left" wrapText="1"/>
    </xf>
    <xf numFmtId="0" fontId="7" fillId="0" borderId="0" xfId="0" applyFont="1" applyAlignment="1">
      <alignment horizontal="right" vertical="center" wrapText="1"/>
    </xf>
    <xf numFmtId="166" fontId="7" fillId="0" borderId="0" xfId="0" applyNumberFormat="1" applyFont="1" applyAlignment="1">
      <alignment horizontal="right" vertical="center"/>
    </xf>
    <xf numFmtId="0" fontId="13" fillId="0" borderId="0" xfId="0" applyFont="1" applyAlignment="1">
      <alignment vertical="center"/>
    </xf>
    <xf numFmtId="167" fontId="7" fillId="0" borderId="0" xfId="0" applyNumberFormat="1" applyFont="1" applyAlignment="1">
      <alignment horizontal="right" vertical="center"/>
    </xf>
    <xf numFmtId="0" fontId="14" fillId="0" borderId="0" xfId="0" applyFont="1" applyAlignment="1">
      <alignment vertical="center"/>
    </xf>
    <xf numFmtId="3" fontId="7" fillId="0" borderId="0" xfId="1" applyNumberFormat="1" applyFont="1" applyFill="1" applyAlignment="1" applyProtection="1">
      <alignment horizontal="right" vertical="center" wrapText="1"/>
    </xf>
    <xf numFmtId="168" fontId="7" fillId="0" borderId="0" xfId="0" applyNumberFormat="1"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right" vertical="center" wrapText="1"/>
    </xf>
    <xf numFmtId="168" fontId="7" fillId="0" borderId="6" xfId="0" applyNumberFormat="1" applyFont="1" applyBorder="1" applyAlignment="1">
      <alignment horizontal="right" vertical="center"/>
    </xf>
    <xf numFmtId="0" fontId="14" fillId="0" borderId="0" xfId="0" applyFont="1"/>
    <xf numFmtId="0" fontId="15" fillId="0" borderId="0" xfId="0" applyFont="1" applyAlignment="1">
      <alignment vertical="center"/>
    </xf>
    <xf numFmtId="0" fontId="15" fillId="0" borderId="0" xfId="0" applyFont="1"/>
    <xf numFmtId="0" fontId="15" fillId="0" borderId="0" xfId="0" applyFont="1" applyAlignment="1">
      <alignment horizontal="right"/>
    </xf>
    <xf numFmtId="0" fontId="15" fillId="0" borderId="7" xfId="0" applyFont="1" applyBorder="1" applyAlignment="1">
      <alignment vertical="center" wrapText="1"/>
    </xf>
    <xf numFmtId="0" fontId="13" fillId="0" borderId="11" xfId="0" applyFont="1" applyBorder="1" applyAlignment="1">
      <alignment horizontal="right" vertical="center"/>
    </xf>
    <xf numFmtId="0" fontId="7" fillId="0" borderId="11" xfId="0" applyFont="1" applyBorder="1" applyAlignment="1">
      <alignment horizontal="right" vertical="center"/>
    </xf>
    <xf numFmtId="0" fontId="17" fillId="0" borderId="6" xfId="0" applyFont="1" applyBorder="1" applyAlignment="1">
      <alignment horizontal="right" vertical="center" wrapText="1"/>
    </xf>
    <xf numFmtId="0" fontId="7" fillId="0" borderId="6" xfId="0" applyFont="1" applyBorder="1" applyAlignment="1">
      <alignment horizontal="right" vertical="center"/>
    </xf>
    <xf numFmtId="0" fontId="12" fillId="0" borderId="0" xfId="0" applyFont="1" applyAlignment="1">
      <alignment vertical="center"/>
    </xf>
    <xf numFmtId="0" fontId="12" fillId="0" borderId="0" xfId="0" applyFont="1"/>
    <xf numFmtId="0" fontId="12" fillId="0" borderId="0" xfId="0" applyFont="1" applyAlignment="1">
      <alignment horizontal="right"/>
    </xf>
    <xf numFmtId="3" fontId="19" fillId="0" borderId="7" xfId="0" applyNumberFormat="1" applyFont="1" applyBorder="1" applyAlignment="1">
      <alignment horizontal="right" vertical="center"/>
    </xf>
    <xf numFmtId="3" fontId="7" fillId="0" borderId="0" xfId="1" applyNumberFormat="1" applyFont="1" applyFill="1" applyBorder="1" applyAlignment="1" applyProtection="1">
      <alignment horizontal="right" vertical="center" wrapText="1"/>
    </xf>
    <xf numFmtId="3" fontId="7" fillId="0" borderId="6" xfId="1" applyNumberFormat="1" applyFont="1" applyFill="1" applyBorder="1" applyAlignment="1" applyProtection="1">
      <alignment horizontal="right" vertical="center" wrapText="1"/>
    </xf>
    <xf numFmtId="167" fontId="7" fillId="0" borderId="0" xfId="0" applyNumberFormat="1" applyFont="1"/>
    <xf numFmtId="0" fontId="15" fillId="0" borderId="7" xfId="0" applyFont="1" applyBorder="1" applyAlignment="1">
      <alignment vertical="top" wrapText="1"/>
    </xf>
    <xf numFmtId="49" fontId="8" fillId="0" borderId="11" xfId="0" applyNumberFormat="1" applyFont="1" applyBorder="1" applyAlignment="1">
      <alignment vertical="top" wrapText="1"/>
    </xf>
    <xf numFmtId="167" fontId="21" fillId="0" borderId="0" xfId="0" applyNumberFormat="1" applyFont="1" applyAlignment="1">
      <alignment horizontal="right" wrapText="1"/>
    </xf>
    <xf numFmtId="167" fontId="22" fillId="0" borderId="0" xfId="1" applyNumberFormat="1" applyFont="1" applyFill="1" applyBorder="1" applyAlignment="1" applyProtection="1">
      <alignment horizontal="right" vertical="center"/>
    </xf>
    <xf numFmtId="0" fontId="23" fillId="3" borderId="0" xfId="0" applyFont="1" applyFill="1" applyAlignment="1">
      <alignment horizontal="right" vertical="center" wrapText="1"/>
    </xf>
    <xf numFmtId="167" fontId="23" fillId="3" borderId="0" xfId="0" applyNumberFormat="1" applyFont="1" applyFill="1" applyAlignment="1">
      <alignment horizontal="right" vertical="center" wrapText="1"/>
    </xf>
    <xf numFmtId="167" fontId="24" fillId="3" borderId="0" xfId="0" applyNumberFormat="1" applyFont="1" applyFill="1" applyAlignment="1">
      <alignment horizontal="right" vertical="center" wrapText="1"/>
    </xf>
    <xf numFmtId="167" fontId="23" fillId="3" borderId="6" xfId="0" applyNumberFormat="1" applyFont="1" applyFill="1" applyBorder="1" applyAlignment="1">
      <alignment horizontal="right" vertical="center" wrapText="1"/>
    </xf>
    <xf numFmtId="167" fontId="24" fillId="3" borderId="11" xfId="0" applyNumberFormat="1" applyFont="1" applyFill="1" applyBorder="1" applyAlignment="1">
      <alignment horizontal="right" vertical="center" wrapText="1"/>
    </xf>
    <xf numFmtId="167" fontId="24" fillId="3" borderId="6" xfId="0" applyNumberFormat="1" applyFont="1" applyFill="1" applyBorder="1" applyAlignment="1">
      <alignment horizontal="right" vertical="center" wrapText="1"/>
    </xf>
    <xf numFmtId="0" fontId="6" fillId="2" borderId="2" xfId="0" applyFont="1" applyFill="1" applyBorder="1" applyAlignment="1">
      <alignment horizontal="right" vertical="center"/>
    </xf>
    <xf numFmtId="0" fontId="24" fillId="3" borderId="0" xfId="0" applyFont="1" applyFill="1" applyAlignment="1">
      <alignment horizontal="right" vertical="center" wrapText="1"/>
    </xf>
    <xf numFmtId="0" fontId="13" fillId="0" borderId="6" xfId="0" applyFont="1" applyBorder="1" applyAlignment="1">
      <alignment horizontal="center" vertical="center"/>
    </xf>
    <xf numFmtId="3" fontId="24" fillId="3" borderId="0" xfId="0" applyNumberFormat="1" applyFont="1" applyFill="1" applyAlignment="1">
      <alignment horizontal="right" vertical="center" wrapText="1"/>
    </xf>
    <xf numFmtId="3" fontId="24" fillId="3" borderId="6" xfId="0" applyNumberFormat="1" applyFont="1" applyFill="1" applyBorder="1" applyAlignment="1">
      <alignment horizontal="right" vertical="center" wrapText="1"/>
    </xf>
    <xf numFmtId="0" fontId="24" fillId="3" borderId="6" xfId="0" applyFont="1" applyFill="1" applyBorder="1" applyAlignment="1">
      <alignment horizontal="right" vertical="center" wrapText="1"/>
    </xf>
    <xf numFmtId="0" fontId="13" fillId="0" borderId="7" xfId="0" applyFont="1" applyBorder="1" applyAlignment="1">
      <alignment horizontal="right" vertical="center"/>
    </xf>
    <xf numFmtId="0" fontId="23" fillId="3" borderId="6" xfId="0" applyFont="1" applyFill="1" applyBorder="1" applyAlignment="1">
      <alignment horizontal="right" vertical="center" wrapText="1"/>
    </xf>
    <xf numFmtId="0" fontId="7" fillId="0" borderId="6" xfId="0" applyFont="1" applyBorder="1" applyAlignment="1">
      <alignment horizontal="center"/>
    </xf>
    <xf numFmtId="0" fontId="24" fillId="3" borderId="7" xfId="0" applyFont="1" applyFill="1" applyBorder="1" applyAlignment="1">
      <alignment horizontal="right" vertical="center" wrapText="1"/>
    </xf>
    <xf numFmtId="3" fontId="23" fillId="3" borderId="6" xfId="0" applyNumberFormat="1" applyFont="1" applyFill="1" applyBorder="1" applyAlignment="1">
      <alignment horizontal="right" vertical="center" wrapText="1"/>
    </xf>
    <xf numFmtId="164" fontId="9" fillId="4" borderId="0" xfId="0" applyNumberFormat="1" applyFont="1" applyFill="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164" fontId="9" fillId="0" borderId="0" xfId="0" applyNumberFormat="1" applyFont="1" applyAlignment="1">
      <alignment horizontal="left" vertical="center" wrapText="1"/>
    </xf>
    <xf numFmtId="0" fontId="26" fillId="0" borderId="0" xfId="0" applyFont="1"/>
    <xf numFmtId="164" fontId="26" fillId="4" borderId="0" xfId="0" applyNumberFormat="1" applyFont="1" applyFill="1"/>
    <xf numFmtId="0" fontId="5" fillId="0" borderId="0" xfId="3" applyFont="1" applyAlignment="1"/>
    <xf numFmtId="0" fontId="27" fillId="0" borderId="0" xfId="3" applyFont="1" applyAlignment="1">
      <alignment vertical="top"/>
    </xf>
    <xf numFmtId="0" fontId="29" fillId="0" borderId="0" xfId="3" applyFont="1" applyAlignment="1">
      <alignment vertical="top"/>
    </xf>
    <xf numFmtId="0" fontId="31" fillId="0" borderId="0" xfId="3" applyFont="1" applyAlignment="1">
      <alignment vertical="top"/>
    </xf>
    <xf numFmtId="0" fontId="32" fillId="0" borderId="0" xfId="3" applyFont="1" applyAlignment="1">
      <alignment vertical="top"/>
    </xf>
    <xf numFmtId="0" fontId="34" fillId="0" borderId="0" xfId="0" applyFont="1"/>
    <xf numFmtId="49" fontId="10" fillId="0" borderId="0" xfId="0" applyNumberFormat="1" applyFont="1"/>
    <xf numFmtId="0" fontId="5" fillId="0" borderId="0" xfId="3" applyFont="1" applyAlignment="1" applyProtection="1">
      <alignment vertical="top" wrapText="1"/>
    </xf>
    <xf numFmtId="0" fontId="11" fillId="0" borderId="0" xfId="0" applyFont="1" applyAlignment="1">
      <alignment vertical="top" wrapText="1"/>
    </xf>
    <xf numFmtId="0" fontId="35" fillId="0" borderId="0" xfId="0" applyFont="1"/>
    <xf numFmtId="3" fontId="13" fillId="0" borderId="0" xfId="0" applyNumberFormat="1" applyFont="1" applyAlignment="1">
      <alignment horizontal="right" vertical="center"/>
    </xf>
    <xf numFmtId="0" fontId="36" fillId="0" borderId="7" xfId="0" applyFont="1" applyBorder="1" applyAlignment="1">
      <alignment horizontal="right" vertical="center" wrapText="1"/>
    </xf>
    <xf numFmtId="169" fontId="37" fillId="0" borderId="7" xfId="1" applyNumberFormat="1" applyFont="1" applyFill="1" applyBorder="1" applyAlignment="1" applyProtection="1">
      <alignment horizontal="right" vertical="center" wrapText="1"/>
    </xf>
    <xf numFmtId="43" fontId="35" fillId="0" borderId="0" xfId="0" applyNumberFormat="1" applyFont="1"/>
    <xf numFmtId="0" fontId="12" fillId="0" borderId="0" xfId="0" applyFont="1" applyAlignment="1">
      <alignment horizontal="right" vertical="center" wrapText="1"/>
    </xf>
    <xf numFmtId="3" fontId="7" fillId="0" borderId="0" xfId="0" applyNumberFormat="1" applyFont="1" applyAlignment="1">
      <alignment horizontal="right" vertical="center"/>
    </xf>
    <xf numFmtId="169" fontId="12" fillId="0" borderId="7" xfId="0" applyNumberFormat="1" applyFont="1" applyBorder="1" applyAlignment="1">
      <alignment horizontal="right" vertical="center"/>
    </xf>
    <xf numFmtId="169" fontId="38" fillId="0" borderId="7" xfId="1" applyNumberFormat="1" applyFont="1" applyFill="1" applyBorder="1" applyAlignment="1" applyProtection="1">
      <alignment horizontal="right" vertical="center" wrapText="1"/>
    </xf>
    <xf numFmtId="0" fontId="12" fillId="0" borderId="0" xfId="0" applyFont="1" applyAlignment="1">
      <alignment horizontal="right" vertical="center"/>
    </xf>
    <xf numFmtId="3" fontId="7" fillId="0" borderId="11" xfId="0" applyNumberFormat="1" applyFont="1" applyBorder="1" applyAlignment="1">
      <alignment horizontal="right" vertical="center"/>
    </xf>
    <xf numFmtId="3" fontId="7" fillId="0" borderId="6" xfId="0" applyNumberFormat="1" applyFont="1" applyBorder="1" applyAlignment="1">
      <alignment horizontal="right" vertical="center"/>
    </xf>
    <xf numFmtId="169" fontId="8" fillId="0" borderId="0" xfId="0" applyNumberFormat="1" applyFont="1" applyAlignment="1">
      <alignment horizontal="right"/>
    </xf>
    <xf numFmtId="169" fontId="38" fillId="0" borderId="0" xfId="1" applyNumberFormat="1" applyFont="1" applyFill="1" applyBorder="1" applyAlignment="1" applyProtection="1">
      <alignment horizontal="right" vertical="center" wrapText="1"/>
    </xf>
    <xf numFmtId="0" fontId="36" fillId="0" borderId="7" xfId="0" applyFont="1" applyBorder="1" applyAlignment="1">
      <alignment vertical="center" wrapText="1"/>
    </xf>
    <xf numFmtId="3" fontId="13" fillId="0" borderId="7" xfId="0" applyNumberFormat="1" applyFont="1" applyBorder="1" applyAlignment="1">
      <alignment horizontal="right" vertical="center"/>
    </xf>
    <xf numFmtId="169" fontId="37" fillId="0" borderId="6" xfId="1" applyNumberFormat="1" applyFont="1" applyFill="1" applyBorder="1" applyAlignment="1" applyProtection="1">
      <alignment horizontal="right" vertical="center" wrapText="1"/>
    </xf>
    <xf numFmtId="169" fontId="12" fillId="0" borderId="0" xfId="0" applyNumberFormat="1" applyFont="1" applyAlignment="1">
      <alignment horizontal="right"/>
    </xf>
    <xf numFmtId="0" fontId="6" fillId="2" borderId="12" xfId="0" applyFont="1" applyFill="1" applyBorder="1" applyAlignment="1">
      <alignment horizontal="right" vertical="center"/>
    </xf>
    <xf numFmtId="0" fontId="35" fillId="0" borderId="0" xfId="0" applyFont="1" applyAlignment="1">
      <alignment vertical="center"/>
    </xf>
    <xf numFmtId="169" fontId="36" fillId="0" borderId="7" xfId="0" applyNumberFormat="1" applyFont="1" applyBorder="1" applyAlignment="1">
      <alignment horizontal="right" vertical="center" wrapText="1"/>
    </xf>
    <xf numFmtId="169" fontId="36" fillId="0" borderId="6" xfId="0" applyNumberFormat="1" applyFont="1" applyBorder="1" applyAlignment="1">
      <alignment horizontal="right" vertical="center" wrapText="1"/>
    </xf>
    <xf numFmtId="43" fontId="40" fillId="0" borderId="0" xfId="1" applyFont="1" applyFill="1" applyBorder="1" applyAlignment="1" applyProtection="1">
      <alignment horizontal="center" vertical="center" wrapText="1"/>
    </xf>
    <xf numFmtId="0" fontId="35" fillId="0" borderId="0" xfId="0" applyFont="1" applyAlignment="1">
      <alignment horizontal="right"/>
    </xf>
    <xf numFmtId="169" fontId="38" fillId="0" borderId="6" xfId="1" applyNumberFormat="1" applyFont="1" applyFill="1" applyBorder="1" applyAlignment="1" applyProtection="1">
      <alignment horizontal="right" vertical="center" wrapText="1"/>
    </xf>
    <xf numFmtId="0" fontId="24" fillId="0" borderId="7" xfId="0" applyFont="1" applyBorder="1" applyAlignment="1">
      <alignment horizontal="right" vertical="center" wrapText="1"/>
    </xf>
    <xf numFmtId="3" fontId="23" fillId="3" borderId="7" xfId="0" applyNumberFormat="1" applyFont="1" applyFill="1" applyBorder="1" applyAlignment="1">
      <alignment horizontal="right" vertical="center" wrapText="1"/>
    </xf>
    <xf numFmtId="3" fontId="24" fillId="3" borderId="11" xfId="0" applyNumberFormat="1" applyFont="1" applyFill="1" applyBorder="1" applyAlignment="1">
      <alignment horizontal="right" vertical="center" wrapText="1"/>
    </xf>
    <xf numFmtId="0" fontId="5" fillId="0" borderId="0" xfId="3" applyFont="1" applyProtection="1"/>
    <xf numFmtId="0" fontId="11" fillId="0" borderId="0" xfId="0" applyFont="1" applyAlignment="1">
      <alignment horizontal="right"/>
    </xf>
    <xf numFmtId="0" fontId="0" fillId="0" borderId="0" xfId="0" applyAlignment="1">
      <alignment horizontal="right"/>
    </xf>
    <xf numFmtId="0" fontId="12" fillId="0" borderId="13" xfId="0" applyFont="1" applyBorder="1" applyAlignment="1">
      <alignment horizontal="left" vertical="center" wrapText="1"/>
    </xf>
    <xf numFmtId="0" fontId="15" fillId="0" borderId="6" xfId="0" applyFont="1" applyBorder="1" applyAlignment="1">
      <alignment vertical="top" wrapText="1"/>
    </xf>
    <xf numFmtId="0" fontId="12" fillId="0" borderId="0" xfId="0" applyFont="1" applyAlignment="1">
      <alignment horizontal="left" indent="3"/>
    </xf>
    <xf numFmtId="3" fontId="7" fillId="0" borderId="7" xfId="0" applyNumberFormat="1" applyFont="1" applyBorder="1" applyAlignment="1">
      <alignment horizontal="right" vertical="center"/>
    </xf>
    <xf numFmtId="170" fontId="15" fillId="0" borderId="7" xfId="0" applyNumberFormat="1" applyFont="1" applyBorder="1" applyAlignment="1">
      <alignment horizontal="right" vertical="center" wrapText="1"/>
    </xf>
    <xf numFmtId="169" fontId="12" fillId="0" borderId="0" xfId="1" applyNumberFormat="1" applyFont="1" applyFill="1" applyBorder="1" applyAlignment="1" applyProtection="1">
      <alignment horizontal="right" vertical="center" wrapText="1"/>
    </xf>
    <xf numFmtId="43" fontId="15" fillId="0" borderId="7" xfId="0" applyNumberFormat="1" applyFont="1" applyBorder="1" applyAlignment="1">
      <alignment horizontal="right" vertical="center" wrapText="1"/>
    </xf>
    <xf numFmtId="165" fontId="7" fillId="0" borderId="11"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6" xfId="0" applyNumberFormat="1" applyFont="1" applyBorder="1" applyAlignment="1">
      <alignment horizontal="right" vertical="center"/>
    </xf>
    <xf numFmtId="0" fontId="12" fillId="0" borderId="0" xfId="0" applyFont="1" applyAlignment="1">
      <alignment vertical="center" wrapText="1"/>
    </xf>
    <xf numFmtId="0" fontId="4" fillId="0" borderId="0" xfId="0" applyFont="1" applyAlignment="1">
      <alignment horizontal="right"/>
    </xf>
    <xf numFmtId="0" fontId="11" fillId="0" borderId="0" xfId="0" applyFont="1"/>
    <xf numFmtId="3" fontId="13" fillId="4" borderId="6" xfId="0" applyNumberFormat="1" applyFont="1" applyFill="1" applyBorder="1" applyAlignment="1">
      <alignment horizontal="right" vertical="center"/>
    </xf>
    <xf numFmtId="3" fontId="7" fillId="0" borderId="0" xfId="1" applyNumberFormat="1" applyFont="1" applyFill="1" applyBorder="1" applyAlignment="1" applyProtection="1">
      <alignment horizontal="right"/>
    </xf>
    <xf numFmtId="2" fontId="12" fillId="0" borderId="0" xfId="0" applyNumberFormat="1" applyFont="1"/>
    <xf numFmtId="2" fontId="0" fillId="0" borderId="0" xfId="0" applyNumberFormat="1"/>
    <xf numFmtId="3" fontId="7" fillId="0" borderId="6" xfId="1" applyNumberFormat="1" applyFont="1" applyFill="1" applyBorder="1" applyAlignment="1" applyProtection="1">
      <alignment horizontal="right"/>
    </xf>
    <xf numFmtId="169" fontId="12" fillId="0" borderId="0" xfId="1" applyNumberFormat="1" applyFont="1" applyAlignment="1" applyProtection="1">
      <alignment horizontal="right"/>
    </xf>
    <xf numFmtId="169" fontId="12" fillId="0" borderId="0" xfId="1" applyNumberFormat="1" applyFont="1" applyProtection="1"/>
    <xf numFmtId="0" fontId="5" fillId="0" borderId="0" xfId="3" applyFont="1"/>
    <xf numFmtId="0" fontId="7" fillId="0" borderId="0" xfId="0" applyFont="1" applyAlignment="1">
      <alignment horizontal="right"/>
    </xf>
    <xf numFmtId="0" fontId="6" fillId="2" borderId="10" xfId="0" applyFont="1" applyFill="1" applyBorder="1" applyAlignment="1">
      <alignment horizontal="right" vertical="center" wrapText="1"/>
    </xf>
    <xf numFmtId="0" fontId="6" fillId="2" borderId="14" xfId="0" applyFont="1" applyFill="1" applyBorder="1" applyAlignment="1">
      <alignment horizontal="right" vertical="center"/>
    </xf>
    <xf numFmtId="0" fontId="43" fillId="0" borderId="7" xfId="0" applyFont="1" applyBorder="1" applyAlignment="1">
      <alignment vertical="center" wrapText="1"/>
    </xf>
    <xf numFmtId="3" fontId="19" fillId="0" borderId="6" xfId="0" applyNumberFormat="1" applyFont="1" applyBorder="1" applyAlignment="1">
      <alignment horizontal="right" vertical="center" wrapText="1"/>
    </xf>
    <xf numFmtId="3" fontId="19" fillId="0" borderId="7" xfId="0" applyNumberFormat="1" applyFont="1" applyBorder="1" applyAlignment="1">
      <alignment horizontal="right" vertical="center" wrapText="1"/>
    </xf>
    <xf numFmtId="0" fontId="12" fillId="0" borderId="7" xfId="0" applyFont="1" applyBorder="1" applyAlignment="1">
      <alignment horizontal="right" vertical="center" wrapText="1"/>
    </xf>
    <xf numFmtId="0" fontId="7" fillId="0" borderId="7" xfId="0" applyFont="1" applyBorder="1" applyAlignment="1">
      <alignment horizontal="right" vertical="center" wrapText="1"/>
    </xf>
    <xf numFmtId="3" fontId="7" fillId="0" borderId="0" xfId="0" applyNumberFormat="1" applyFont="1" applyAlignment="1">
      <alignment horizontal="right" vertical="center" wrapText="1"/>
    </xf>
    <xf numFmtId="0" fontId="24" fillId="0" borderId="0" xfId="0" applyFont="1" applyAlignment="1">
      <alignment horizontal="right" vertical="center" wrapText="1"/>
    </xf>
    <xf numFmtId="3" fontId="24" fillId="0" borderId="0" xfId="0" applyNumberFormat="1" applyFont="1" applyAlignment="1">
      <alignment horizontal="right" vertical="center" wrapText="1"/>
    </xf>
    <xf numFmtId="3" fontId="23" fillId="0" borderId="6" xfId="0" applyNumberFormat="1" applyFont="1" applyBorder="1" applyAlignment="1">
      <alignment horizontal="right" vertical="center" wrapText="1"/>
    </xf>
    <xf numFmtId="3" fontId="24" fillId="0" borderId="6" xfId="0" applyNumberFormat="1" applyFont="1" applyBorder="1" applyAlignment="1">
      <alignment horizontal="right" vertical="center" wrapText="1"/>
    </xf>
    <xf numFmtId="3" fontId="23" fillId="0" borderId="7" xfId="0" applyNumberFormat="1" applyFont="1" applyBorder="1" applyAlignment="1">
      <alignment horizontal="right" vertical="center" wrapText="1"/>
    </xf>
    <xf numFmtId="0" fontId="24" fillId="0" borderId="6" xfId="0" applyFont="1" applyBorder="1" applyAlignment="1">
      <alignment horizontal="right" vertical="center" wrapText="1"/>
    </xf>
    <xf numFmtId="0" fontId="23" fillId="0" borderId="7" xfId="0" applyFont="1" applyBorder="1" applyAlignment="1">
      <alignment horizontal="right" vertical="center" wrapText="1"/>
    </xf>
    <xf numFmtId="0" fontId="46" fillId="0" borderId="0" xfId="0" applyFont="1"/>
    <xf numFmtId="0" fontId="46" fillId="0" borderId="0" xfId="0" applyFont="1" applyAlignment="1">
      <alignment vertical="center"/>
    </xf>
    <xf numFmtId="0" fontId="46" fillId="0" borderId="0" xfId="0" applyFont="1" applyAlignment="1">
      <alignment horizontal="right" vertical="center"/>
    </xf>
    <xf numFmtId="0" fontId="3" fillId="0" borderId="0" xfId="0" applyFont="1" applyAlignment="1">
      <alignment horizontal="right" vertical="center"/>
    </xf>
    <xf numFmtId="0" fontId="15" fillId="0" borderId="0" xfId="0" applyFont="1" applyAlignment="1">
      <alignment horizontal="right" vertical="center" wrapText="1"/>
    </xf>
    <xf numFmtId="0" fontId="15" fillId="0" borderId="0" xfId="0" applyFont="1" applyAlignment="1">
      <alignment horizontal="right" vertical="center"/>
    </xf>
    <xf numFmtId="0" fontId="12" fillId="0" borderId="0" xfId="0" applyFont="1" applyAlignment="1">
      <alignment horizontal="left" vertical="center" wrapText="1"/>
    </xf>
    <xf numFmtId="0" fontId="6" fillId="2" borderId="10" xfId="0" applyFont="1" applyFill="1" applyBorder="1" applyAlignment="1">
      <alignment vertical="center" wrapText="1"/>
    </xf>
    <xf numFmtId="0" fontId="6" fillId="2" borderId="14" xfId="0" applyFont="1" applyFill="1" applyBorder="1" applyAlignment="1">
      <alignment horizontal="right" vertical="center" wrapText="1"/>
    </xf>
    <xf numFmtId="0" fontId="6" fillId="0" borderId="0" xfId="0" applyFont="1" applyAlignment="1">
      <alignment horizontal="center" vertical="center"/>
    </xf>
    <xf numFmtId="0" fontId="15" fillId="0" borderId="16" xfId="0" applyFont="1" applyBorder="1" applyAlignment="1">
      <alignment vertical="center" wrapText="1"/>
    </xf>
    <xf numFmtId="0" fontId="15" fillId="0" borderId="16" xfId="0" applyFont="1" applyBorder="1" applyAlignment="1">
      <alignment horizontal="right" vertical="center" wrapText="1"/>
    </xf>
    <xf numFmtId="3" fontId="16" fillId="0" borderId="16" xfId="1" applyNumberFormat="1" applyFont="1" applyFill="1" applyBorder="1" applyAlignment="1" applyProtection="1">
      <alignment horizontal="right" vertical="center"/>
    </xf>
    <xf numFmtId="169" fontId="7" fillId="0" borderId="7" xfId="1" applyNumberFormat="1" applyFont="1" applyFill="1" applyBorder="1" applyAlignment="1" applyProtection="1">
      <alignment horizontal="right" vertical="center" wrapText="1"/>
    </xf>
    <xf numFmtId="169" fontId="7" fillId="0" borderId="7" xfId="1" applyNumberFormat="1" applyFont="1" applyBorder="1" applyAlignment="1" applyProtection="1">
      <alignment horizontal="right" vertical="center" wrapText="1"/>
    </xf>
    <xf numFmtId="0" fontId="7" fillId="0" borderId="11" xfId="0" applyFont="1" applyBorder="1" applyAlignment="1">
      <alignment horizontal="right" vertical="center" wrapText="1"/>
    </xf>
    <xf numFmtId="3" fontId="17" fillId="0" borderId="0" xfId="1" applyNumberFormat="1" applyFont="1" applyFill="1" applyBorder="1" applyAlignment="1" applyProtection="1">
      <alignment horizontal="right" vertical="center"/>
    </xf>
    <xf numFmtId="3" fontId="17" fillId="0" borderId="6" xfId="1" applyNumberFormat="1" applyFont="1" applyFill="1" applyBorder="1" applyAlignment="1" applyProtection="1">
      <alignment horizontal="right" vertical="center"/>
    </xf>
    <xf numFmtId="3" fontId="16" fillId="0" borderId="17" xfId="1" applyNumberFormat="1" applyFont="1" applyFill="1" applyBorder="1" applyAlignment="1" applyProtection="1">
      <alignment horizontal="right" vertical="center"/>
    </xf>
    <xf numFmtId="167" fontId="7" fillId="0" borderId="7" xfId="0" applyNumberFormat="1" applyFont="1" applyBorder="1" applyAlignment="1">
      <alignment horizontal="right" vertical="center"/>
    </xf>
    <xf numFmtId="3" fontId="16" fillId="0" borderId="7" xfId="1" applyNumberFormat="1" applyFont="1" applyFill="1" applyBorder="1" applyAlignment="1" applyProtection="1">
      <alignment horizontal="right" vertical="center"/>
    </xf>
    <xf numFmtId="0" fontId="7" fillId="0" borderId="0" xfId="0" applyFont="1" applyAlignment="1">
      <alignment horizontal="right" vertical="center"/>
    </xf>
    <xf numFmtId="3" fontId="16" fillId="0" borderId="6" xfId="1" applyNumberFormat="1" applyFont="1" applyFill="1" applyBorder="1" applyAlignment="1" applyProtection="1">
      <alignment horizontal="right" vertical="center"/>
    </xf>
    <xf numFmtId="169" fontId="13" fillId="0" borderId="0" xfId="1" applyNumberFormat="1" applyFont="1" applyFill="1" applyBorder="1" applyAlignment="1" applyProtection="1">
      <alignment horizontal="right" vertical="center" wrapText="1"/>
    </xf>
    <xf numFmtId="169" fontId="7" fillId="0" borderId="11" xfId="0" applyNumberFormat="1" applyFont="1" applyBorder="1" applyAlignment="1">
      <alignment horizontal="right" vertical="center"/>
    </xf>
    <xf numFmtId="3" fontId="17" fillId="0" borderId="11" xfId="1" applyNumberFormat="1" applyFont="1" applyFill="1" applyBorder="1" applyAlignment="1" applyProtection="1">
      <alignment horizontal="right" vertical="center"/>
    </xf>
    <xf numFmtId="169" fontId="7" fillId="0" borderId="0" xfId="1" applyNumberFormat="1" applyFont="1" applyBorder="1" applyAlignment="1" applyProtection="1">
      <alignment horizontal="right" vertical="center" wrapText="1"/>
    </xf>
    <xf numFmtId="169" fontId="7" fillId="0" borderId="6" xfId="1" applyNumberFormat="1" applyFont="1" applyBorder="1" applyAlignment="1" applyProtection="1">
      <alignment horizontal="right" vertical="center" wrapText="1"/>
    </xf>
    <xf numFmtId="169" fontId="7" fillId="0" borderId="6" xfId="1" applyNumberFormat="1" applyFont="1" applyFill="1" applyBorder="1" applyAlignment="1" applyProtection="1">
      <alignment horizontal="right" vertical="center" wrapText="1"/>
    </xf>
    <xf numFmtId="0" fontId="50" fillId="0" borderId="0" xfId="0" applyFont="1" applyAlignment="1">
      <alignment horizontal="left" vertical="center" wrapText="1"/>
    </xf>
    <xf numFmtId="0" fontId="50" fillId="0" borderId="0" xfId="0" applyFont="1" applyAlignment="1">
      <alignment horizontal="right" vertical="center" wrapText="1"/>
    </xf>
    <xf numFmtId="169" fontId="38" fillId="0" borderId="0" xfId="1" applyNumberFormat="1" applyFont="1" applyBorder="1" applyAlignment="1" applyProtection="1">
      <alignment horizontal="right" vertical="center" wrapText="1"/>
    </xf>
    <xf numFmtId="0" fontId="6" fillId="2" borderId="2" xfId="0" applyFont="1" applyFill="1" applyBorder="1" applyAlignment="1">
      <alignment horizontal="right" vertical="center" wrapText="1"/>
    </xf>
    <xf numFmtId="167" fontId="15" fillId="0" borderId="7" xfId="0" applyNumberFormat="1" applyFont="1" applyBorder="1" applyAlignment="1">
      <alignment horizontal="right" vertical="center"/>
    </xf>
    <xf numFmtId="3" fontId="36" fillId="0" borderId="6" xfId="1" applyNumberFormat="1" applyFont="1" applyFill="1" applyBorder="1" applyAlignment="1" applyProtection="1">
      <alignment horizontal="right" vertical="center"/>
    </xf>
    <xf numFmtId="169" fontId="17" fillId="0" borderId="0" xfId="1" applyNumberFormat="1" applyFont="1" applyBorder="1" applyAlignment="1" applyProtection="1">
      <alignment horizontal="right" vertical="center" wrapText="1"/>
    </xf>
    <xf numFmtId="169" fontId="17" fillId="0" borderId="0" xfId="1" applyNumberFormat="1" applyFont="1" applyFill="1" applyBorder="1" applyAlignment="1" applyProtection="1">
      <alignment horizontal="right" vertical="center" wrapText="1"/>
    </xf>
    <xf numFmtId="3" fontId="36" fillId="0" borderId="16" xfId="1" applyNumberFormat="1" applyFont="1" applyFill="1" applyBorder="1" applyAlignment="1" applyProtection="1">
      <alignment horizontal="right" vertical="center"/>
    </xf>
    <xf numFmtId="169" fontId="52" fillId="0" borderId="7" xfId="1" applyNumberFormat="1" applyFont="1" applyFill="1" applyBorder="1" applyAlignment="1" applyProtection="1">
      <alignment horizontal="right" vertical="center" wrapText="1"/>
    </xf>
    <xf numFmtId="169" fontId="52" fillId="0" borderId="7" xfId="1" applyNumberFormat="1" applyFont="1" applyBorder="1" applyAlignment="1" applyProtection="1">
      <alignment horizontal="right" vertical="center" wrapText="1"/>
    </xf>
    <xf numFmtId="0" fontId="24" fillId="3" borderId="0" xfId="0" applyFont="1" applyFill="1" applyAlignment="1">
      <alignment vertical="center" wrapText="1"/>
    </xf>
    <xf numFmtId="0" fontId="6" fillId="2" borderId="18" xfId="0" applyFont="1" applyFill="1" applyBorder="1" applyAlignment="1">
      <alignment horizontal="right" vertical="center"/>
    </xf>
    <xf numFmtId="169" fontId="13" fillId="0" borderId="0" xfId="1" applyNumberFormat="1" applyFont="1" applyFill="1" applyBorder="1" applyAlignment="1" applyProtection="1">
      <alignment vertical="center" wrapText="1"/>
    </xf>
    <xf numFmtId="9" fontId="24" fillId="3" borderId="0" xfId="0" applyNumberFormat="1" applyFont="1" applyFill="1" applyAlignment="1">
      <alignment horizontal="right" vertical="center" wrapText="1"/>
    </xf>
    <xf numFmtId="0" fontId="10"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right" vertical="center" wrapText="1"/>
    </xf>
    <xf numFmtId="0" fontId="11" fillId="0" borderId="0" xfId="0" applyFont="1" applyAlignment="1">
      <alignment horizontal="right" wrapText="1"/>
    </xf>
    <xf numFmtId="0" fontId="11" fillId="0" borderId="0" xfId="0" applyFont="1" applyAlignment="1">
      <alignment horizontal="right" vertical="center"/>
    </xf>
    <xf numFmtId="0" fontId="12" fillId="0" borderId="1" xfId="0" applyFont="1" applyBorder="1" applyAlignment="1">
      <alignment vertical="top" wrapText="1"/>
    </xf>
    <xf numFmtId="0" fontId="12" fillId="0" borderId="12" xfId="0" applyFont="1" applyBorder="1" applyAlignment="1">
      <alignment horizontal="right" wrapText="1"/>
    </xf>
    <xf numFmtId="0" fontId="12" fillId="0" borderId="20" xfId="0" applyFont="1" applyBorder="1" applyAlignment="1">
      <alignment horizontal="right"/>
    </xf>
    <xf numFmtId="3" fontId="16" fillId="0" borderId="16" xfId="1" applyNumberFormat="1" applyFont="1" applyBorder="1" applyAlignment="1" applyProtection="1">
      <alignment horizontal="right" vertical="center"/>
    </xf>
    <xf numFmtId="3" fontId="17" fillId="0" borderId="11" xfId="1" applyNumberFormat="1" applyFont="1" applyBorder="1" applyAlignment="1" applyProtection="1">
      <alignment horizontal="right" vertical="center"/>
    </xf>
    <xf numFmtId="3" fontId="17" fillId="0" borderId="16" xfId="1" applyNumberFormat="1" applyFont="1" applyFill="1" applyBorder="1" applyAlignment="1" applyProtection="1">
      <alignment horizontal="right" vertical="center"/>
    </xf>
    <xf numFmtId="3" fontId="17" fillId="0" borderId="0" xfId="1" applyNumberFormat="1" applyFont="1" applyAlignment="1" applyProtection="1">
      <alignment horizontal="right" vertical="center"/>
    </xf>
    <xf numFmtId="0" fontId="12" fillId="0" borderId="0" xfId="0" applyFont="1" applyAlignment="1">
      <alignment wrapText="1"/>
    </xf>
    <xf numFmtId="169" fontId="38" fillId="0" borderId="7" xfId="1" applyNumberFormat="1" applyFont="1" applyBorder="1" applyAlignment="1" applyProtection="1">
      <alignment horizontal="right" vertical="center" wrapText="1"/>
    </xf>
    <xf numFmtId="3" fontId="16" fillId="0" borderId="11" xfId="1" applyNumberFormat="1" applyFont="1" applyFill="1" applyBorder="1" applyAlignment="1" applyProtection="1">
      <alignment horizontal="right" vertical="center"/>
    </xf>
    <xf numFmtId="3" fontId="16" fillId="0" borderId="0" xfId="1" applyNumberFormat="1" applyFont="1" applyFill="1" applyBorder="1" applyAlignment="1" applyProtection="1">
      <alignment horizontal="right" vertical="center"/>
    </xf>
    <xf numFmtId="0" fontId="15" fillId="0" borderId="5" xfId="0" applyFont="1" applyBorder="1" applyAlignment="1">
      <alignment vertical="center" wrapText="1"/>
    </xf>
    <xf numFmtId="3" fontId="17" fillId="0" borderId="17" xfId="1" applyNumberFormat="1" applyFont="1" applyFill="1" applyBorder="1" applyAlignment="1" applyProtection="1">
      <alignment horizontal="right" vertical="center"/>
    </xf>
    <xf numFmtId="167" fontId="12" fillId="0" borderId="0" xfId="0" applyNumberFormat="1" applyFont="1" applyAlignment="1">
      <alignment horizontal="right"/>
    </xf>
    <xf numFmtId="0" fontId="6" fillId="2" borderId="2" xfId="0" applyFont="1" applyFill="1" applyBorder="1" applyAlignment="1">
      <alignment vertical="center" wrapText="1"/>
    </xf>
    <xf numFmtId="3" fontId="22" fillId="0" borderId="0" xfId="1" applyNumberFormat="1" applyFont="1" applyFill="1" applyBorder="1" applyAlignment="1" applyProtection="1">
      <alignment horizontal="right" vertical="center"/>
    </xf>
    <xf numFmtId="3" fontId="45" fillId="0" borderId="0" xfId="1" applyNumberFormat="1" applyFont="1" applyFill="1" applyBorder="1" applyAlignment="1" applyProtection="1">
      <alignment horizontal="right" vertical="center"/>
    </xf>
    <xf numFmtId="0" fontId="52" fillId="0" borderId="0" xfId="0" applyFont="1" applyAlignment="1">
      <alignment horizontal="right" vertical="center"/>
    </xf>
    <xf numFmtId="3" fontId="45" fillId="0" borderId="6" xfId="1" applyNumberFormat="1" applyFont="1" applyFill="1" applyBorder="1" applyAlignment="1" applyProtection="1">
      <alignment horizontal="right" vertical="center"/>
    </xf>
    <xf numFmtId="3" fontId="22" fillId="0" borderId="6" xfId="1" applyNumberFormat="1" applyFont="1" applyFill="1" applyBorder="1" applyAlignment="1" applyProtection="1">
      <alignment horizontal="right" vertical="center"/>
    </xf>
    <xf numFmtId="1" fontId="17" fillId="0" borderId="0" xfId="1" applyNumberFormat="1" applyFont="1" applyFill="1" applyBorder="1" applyAlignment="1" applyProtection="1">
      <alignment vertical="center"/>
    </xf>
    <xf numFmtId="3" fontId="43" fillId="0" borderId="6" xfId="0" applyNumberFormat="1" applyFont="1" applyBorder="1" applyAlignment="1">
      <alignment horizontal="right" vertical="center" wrapText="1"/>
    </xf>
    <xf numFmtId="0" fontId="43" fillId="0" borderId="4" xfId="0" applyFont="1" applyBorder="1" applyAlignment="1">
      <alignment horizontal="right" vertical="center" wrapText="1"/>
    </xf>
    <xf numFmtId="0" fontId="7" fillId="0" borderId="5" xfId="0" applyFont="1" applyBorder="1" applyAlignment="1">
      <alignment horizontal="right" vertical="center" wrapText="1"/>
    </xf>
    <xf numFmtId="0" fontId="46" fillId="0" borderId="0" xfId="0" applyFont="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6" fillId="0" borderId="7" xfId="0" applyFont="1" applyBorder="1" applyAlignment="1">
      <alignment horizontal="right" vertical="center" wrapText="1"/>
    </xf>
    <xf numFmtId="3" fontId="7" fillId="0" borderId="6" xfId="0" applyNumberFormat="1" applyFont="1" applyBorder="1" applyAlignment="1">
      <alignment horizontal="right" vertical="center" wrapText="1"/>
    </xf>
    <xf numFmtId="3" fontId="12" fillId="0" borderId="0" xfId="0" applyNumberFormat="1" applyFont="1" applyAlignment="1">
      <alignment horizontal="right" vertical="center" wrapText="1"/>
    </xf>
    <xf numFmtId="0" fontId="6" fillId="0" borderId="0" xfId="0" applyFont="1" applyAlignment="1">
      <alignment horizontal="right" vertical="center" wrapText="1"/>
    </xf>
    <xf numFmtId="0" fontId="7" fillId="0" borderId="3" xfId="0" applyFont="1" applyBorder="1" applyAlignment="1">
      <alignment horizontal="right" vertical="center"/>
    </xf>
    <xf numFmtId="2" fontId="7" fillId="0" borderId="0" xfId="0" applyNumberFormat="1" applyFont="1" applyAlignment="1">
      <alignment horizontal="right" vertical="center"/>
    </xf>
    <xf numFmtId="0" fontId="48" fillId="0" borderId="0" xfId="0" applyFont="1" applyAlignment="1">
      <alignment horizontal="left" wrapText="1"/>
    </xf>
    <xf numFmtId="0" fontId="41" fillId="0" borderId="0" xfId="0" applyFont="1" applyAlignment="1">
      <alignment horizontal="left" wrapText="1"/>
    </xf>
    <xf numFmtId="0" fontId="41" fillId="0" borderId="0" xfId="0" applyFont="1" applyAlignment="1">
      <alignment horizontal="right" vertical="center" wrapText="1"/>
    </xf>
    <xf numFmtId="1" fontId="7" fillId="0" borderId="11" xfId="0" applyNumberFormat="1" applyFont="1" applyBorder="1" applyAlignment="1">
      <alignment horizontal="right" vertical="center"/>
    </xf>
    <xf numFmtId="2" fontId="7" fillId="0" borderId="6" xfId="0" applyNumberFormat="1" applyFont="1" applyBorder="1" applyAlignment="1">
      <alignment horizontal="right" vertical="center"/>
    </xf>
    <xf numFmtId="3" fontId="7" fillId="0" borderId="11"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0" fontId="53" fillId="0" borderId="0" xfId="0" applyFont="1" applyAlignment="1">
      <alignment horizontal="left" vertical="center" wrapText="1"/>
    </xf>
    <xf numFmtId="167" fontId="13" fillId="0" borderId="4" xfId="0" applyNumberFormat="1" applyFont="1" applyBorder="1" applyAlignment="1">
      <alignment horizontal="right" vertical="center"/>
    </xf>
    <xf numFmtId="167" fontId="7" fillId="0" borderId="5" xfId="0" applyNumberFormat="1" applyFont="1" applyBorder="1" applyAlignment="1">
      <alignment horizontal="right" vertical="center"/>
    </xf>
    <xf numFmtId="0" fontId="53" fillId="0" borderId="0" xfId="0" applyFont="1" applyAlignment="1">
      <alignment vertical="center" wrapText="1"/>
    </xf>
    <xf numFmtId="0" fontId="0" fillId="0" borderId="0" xfId="0" applyAlignment="1">
      <alignment horizontal="right" vertical="center"/>
    </xf>
    <xf numFmtId="0" fontId="0" fillId="0" borderId="0" xfId="0" applyAlignment="1">
      <alignment horizontal="right" vertical="center" wrapText="1"/>
    </xf>
    <xf numFmtId="0" fontId="9" fillId="0" borderId="6" xfId="0" applyFont="1" applyBorder="1" applyAlignment="1">
      <alignment horizontal="right" vertical="center" wrapText="1"/>
    </xf>
    <xf numFmtId="0" fontId="4" fillId="0" borderId="0" xfId="0" applyFont="1" applyAlignment="1">
      <alignment horizontal="right" vertical="center"/>
    </xf>
    <xf numFmtId="0" fontId="20" fillId="3" borderId="0" xfId="0" applyFont="1" applyFill="1" applyAlignment="1">
      <alignment horizontal="right" vertical="center" wrapText="1"/>
    </xf>
    <xf numFmtId="0" fontId="20" fillId="3" borderId="6"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2" fillId="0" borderId="0" xfId="3" applyAlignment="1">
      <alignment vertical="center"/>
    </xf>
    <xf numFmtId="0" fontId="35" fillId="0" borderId="0" xfId="0" applyFont="1" applyAlignment="1">
      <alignment horizontal="right" vertical="center" wrapText="1"/>
    </xf>
    <xf numFmtId="0" fontId="55" fillId="0" borderId="0" xfId="0" applyFont="1" applyAlignment="1">
      <alignment horizontal="right" vertical="center" wrapText="1"/>
    </xf>
    <xf numFmtId="0" fontId="16" fillId="0" borderId="6" xfId="0" applyFont="1" applyBorder="1" applyAlignment="1">
      <alignment horizontal="right" vertical="center" wrapText="1"/>
    </xf>
    <xf numFmtId="0" fontId="13" fillId="0" borderId="6" xfId="0" applyFont="1" applyBorder="1" applyAlignment="1">
      <alignment horizontal="right" vertical="center" wrapText="1"/>
    </xf>
    <xf numFmtId="0" fontId="2" fillId="0" borderId="0" xfId="3" applyAlignment="1">
      <alignment horizontal="right" vertical="center"/>
    </xf>
    <xf numFmtId="0" fontId="52" fillId="0" borderId="0" xfId="0" applyFont="1"/>
    <xf numFmtId="0" fontId="56" fillId="0" borderId="0" xfId="3" applyFont="1" applyAlignment="1">
      <alignment horizontal="justify" vertical="center"/>
    </xf>
    <xf numFmtId="0" fontId="6" fillId="2" borderId="12" xfId="0" applyFont="1" applyFill="1" applyBorder="1" applyAlignment="1">
      <alignment horizontal="left" vertical="center"/>
    </xf>
    <xf numFmtId="0" fontId="24" fillId="0" borderId="0" xfId="0" applyFont="1" applyAlignment="1">
      <alignment horizontal="justify" vertical="center" wrapText="1"/>
    </xf>
    <xf numFmtId="0" fontId="24" fillId="3" borderId="0" xfId="0" applyFont="1" applyFill="1" applyAlignment="1">
      <alignment horizontal="justify" vertical="center" wrapText="1"/>
    </xf>
    <xf numFmtId="0" fontId="23" fillId="3" borderId="6" xfId="0" applyFont="1" applyFill="1" applyBorder="1" applyAlignment="1">
      <alignment vertical="center" wrapText="1"/>
    </xf>
    <xf numFmtId="0" fontId="24" fillId="3" borderId="6" xfId="0" applyFont="1" applyFill="1" applyBorder="1" applyAlignment="1">
      <alignment vertical="center" wrapText="1"/>
    </xf>
    <xf numFmtId="0" fontId="21" fillId="0" borderId="6" xfId="0" applyFont="1" applyBorder="1" applyAlignment="1">
      <alignment horizontal="right" vertical="center" wrapText="1"/>
    </xf>
    <xf numFmtId="0" fontId="24" fillId="0" borderId="6" xfId="0" applyFont="1" applyBorder="1" applyAlignment="1">
      <alignment horizontal="justify" vertical="center" wrapText="1"/>
    </xf>
    <xf numFmtId="0" fontId="24" fillId="3" borderId="7" xfId="0" applyFont="1" applyFill="1" applyBorder="1" applyAlignment="1">
      <alignment vertical="center" wrapText="1"/>
    </xf>
    <xf numFmtId="3" fontId="24" fillId="3" borderId="7" xfId="0" applyNumberFormat="1" applyFont="1" applyFill="1" applyBorder="1" applyAlignment="1">
      <alignment horizontal="right" vertical="center" wrapText="1"/>
    </xf>
    <xf numFmtId="0" fontId="4" fillId="0" borderId="0" xfId="0" applyFont="1" applyAlignment="1">
      <alignment vertical="center" wrapText="1"/>
    </xf>
    <xf numFmtId="0" fontId="0" fillId="0" borderId="0" xfId="0" applyAlignment="1">
      <alignment vertical="center" wrapText="1"/>
    </xf>
    <xf numFmtId="170" fontId="7" fillId="0" borderId="0" xfId="1" applyNumberFormat="1" applyFont="1" applyFill="1" applyBorder="1" applyAlignment="1" applyProtection="1">
      <alignment horizontal="right" vertical="center"/>
    </xf>
    <xf numFmtId="0" fontId="12" fillId="0" borderId="7" xfId="0" applyFont="1" applyBorder="1" applyAlignment="1">
      <alignment horizontal="left" vertical="center" wrapText="1"/>
    </xf>
    <xf numFmtId="169" fontId="7" fillId="0" borderId="7" xfId="1" applyNumberFormat="1" applyFont="1" applyFill="1" applyBorder="1" applyAlignment="1" applyProtection="1">
      <alignment horizontal="right" vertical="center"/>
    </xf>
    <xf numFmtId="169" fontId="7" fillId="0" borderId="0" xfId="1" applyNumberFormat="1" applyFont="1" applyFill="1" applyBorder="1" applyAlignment="1" applyProtection="1">
      <alignment horizontal="right" vertical="center"/>
    </xf>
    <xf numFmtId="170" fontId="7" fillId="0" borderId="7" xfId="1" applyNumberFormat="1" applyFont="1" applyFill="1" applyBorder="1" applyAlignment="1" applyProtection="1">
      <alignment horizontal="right" vertical="center"/>
    </xf>
    <xf numFmtId="171" fontId="0" fillId="0" borderId="0" xfId="2" applyNumberFormat="1" applyFont="1" applyProtection="1"/>
    <xf numFmtId="170" fontId="7" fillId="0" borderId="6" xfId="1" applyNumberFormat="1" applyFont="1" applyFill="1" applyBorder="1" applyAlignment="1" applyProtection="1">
      <alignment horizontal="right" vertical="center"/>
    </xf>
    <xf numFmtId="169" fontId="7" fillId="0" borderId="11" xfId="1" applyNumberFormat="1" applyFont="1" applyFill="1" applyBorder="1" applyAlignment="1" applyProtection="1">
      <alignment horizontal="right" vertical="center"/>
    </xf>
    <xf numFmtId="169" fontId="7" fillId="0" borderId="6" xfId="1" applyNumberFormat="1" applyFont="1" applyFill="1" applyBorder="1" applyAlignment="1" applyProtection="1">
      <alignment horizontal="right" vertical="center"/>
    </xf>
    <xf numFmtId="169" fontId="0" fillId="0" borderId="11" xfId="1" applyNumberFormat="1" applyFont="1" applyFill="1" applyBorder="1" applyAlignment="1" applyProtection="1">
      <alignment horizontal="right" vertical="center"/>
    </xf>
    <xf numFmtId="170" fontId="52" fillId="0" borderId="0" xfId="1" applyNumberFormat="1" applyFont="1" applyFill="1" applyBorder="1" applyAlignment="1" applyProtection="1">
      <alignment horizontal="right" vertical="center"/>
    </xf>
    <xf numFmtId="43" fontId="52" fillId="0" borderId="0" xfId="1" applyFont="1" applyFill="1" applyBorder="1" applyAlignment="1" applyProtection="1">
      <alignment horizontal="right" vertical="center"/>
    </xf>
    <xf numFmtId="169" fontId="52" fillId="0" borderId="0" xfId="1" applyNumberFormat="1" applyFont="1" applyFill="1" applyBorder="1" applyAlignment="1" applyProtection="1">
      <alignment horizontal="right" vertical="center"/>
    </xf>
    <xf numFmtId="0" fontId="15" fillId="0" borderId="11" xfId="0" applyFont="1" applyBorder="1" applyAlignment="1">
      <alignment vertical="top" wrapText="1"/>
    </xf>
    <xf numFmtId="0" fontId="15" fillId="0" borderId="0" xfId="0" applyFont="1" applyAlignment="1">
      <alignment vertical="top" wrapText="1"/>
    </xf>
    <xf numFmtId="3" fontId="24" fillId="6" borderId="6" xfId="0" applyNumberFormat="1" applyFont="1" applyFill="1" applyBorder="1" applyAlignment="1">
      <alignment horizontal="right" vertical="center" wrapText="1"/>
    </xf>
    <xf numFmtId="167" fontId="23" fillId="6" borderId="0" xfId="0" applyNumberFormat="1" applyFont="1" applyFill="1" applyAlignment="1">
      <alignment horizontal="right" vertical="center" wrapText="1"/>
    </xf>
    <xf numFmtId="167" fontId="23" fillId="6" borderId="6" xfId="0" applyNumberFormat="1" applyFont="1" applyFill="1" applyBorder="1" applyAlignment="1">
      <alignment horizontal="right" vertical="center" wrapText="1"/>
    </xf>
    <xf numFmtId="167" fontId="24" fillId="6" borderId="11" xfId="0" applyNumberFormat="1" applyFont="1" applyFill="1" applyBorder="1" applyAlignment="1">
      <alignment horizontal="right" vertical="center" wrapText="1"/>
    </xf>
    <xf numFmtId="167" fontId="24" fillId="6" borderId="0" xfId="0" applyNumberFormat="1" applyFont="1" applyFill="1" applyAlignment="1">
      <alignment horizontal="right" vertical="center" wrapText="1"/>
    </xf>
    <xf numFmtId="167" fontId="24" fillId="6" borderId="6" xfId="0" applyNumberFormat="1" applyFont="1" applyFill="1" applyBorder="1" applyAlignment="1">
      <alignment horizontal="right" vertical="center" wrapText="1"/>
    </xf>
    <xf numFmtId="0" fontId="23" fillId="6" borderId="0" xfId="0" applyFont="1" applyFill="1" applyAlignment="1">
      <alignment horizontal="right" vertical="center" wrapText="1"/>
    </xf>
    <xf numFmtId="0" fontId="24" fillId="6" borderId="0" xfId="0" applyFont="1" applyFill="1" applyAlignment="1">
      <alignment horizontal="right" vertical="center" wrapText="1"/>
    </xf>
    <xf numFmtId="0" fontId="24" fillId="6" borderId="6" xfId="0" applyFont="1" applyFill="1" applyBorder="1" applyAlignment="1">
      <alignment horizontal="right" vertical="center" wrapText="1"/>
    </xf>
    <xf numFmtId="3" fontId="24" fillId="6" borderId="0" xfId="0" applyNumberFormat="1" applyFont="1" applyFill="1" applyAlignment="1">
      <alignment horizontal="right" vertical="center" wrapText="1"/>
    </xf>
    <xf numFmtId="0" fontId="13" fillId="6" borderId="7" xfId="0" applyFont="1" applyFill="1" applyBorder="1" applyAlignment="1">
      <alignment horizontal="right" vertical="center"/>
    </xf>
    <xf numFmtId="0" fontId="23" fillId="6" borderId="6" xfId="0" applyFont="1" applyFill="1" applyBorder="1" applyAlignment="1">
      <alignment horizontal="right" vertical="center" wrapText="1"/>
    </xf>
    <xf numFmtId="3" fontId="23" fillId="6" borderId="6" xfId="0" applyNumberFormat="1" applyFont="1" applyFill="1" applyBorder="1" applyAlignment="1">
      <alignment horizontal="right" vertical="center" wrapText="1"/>
    </xf>
    <xf numFmtId="3" fontId="23" fillId="6" borderId="7" xfId="0" applyNumberFormat="1" applyFont="1" applyFill="1" applyBorder="1" applyAlignment="1">
      <alignment horizontal="right" vertical="center" wrapText="1"/>
    </xf>
    <xf numFmtId="3" fontId="24" fillId="6" borderId="11" xfId="0" applyNumberFormat="1" applyFont="1" applyFill="1" applyBorder="1" applyAlignment="1">
      <alignment horizontal="right" vertical="center" wrapText="1"/>
    </xf>
    <xf numFmtId="3" fontId="23" fillId="3" borderId="6" xfId="0" applyNumberFormat="1" applyFont="1" applyFill="1" applyBorder="1" applyAlignment="1">
      <alignment vertical="center" wrapText="1"/>
    </xf>
    <xf numFmtId="167" fontId="7" fillId="0" borderId="7" xfId="0" applyNumberFormat="1" applyFont="1" applyBorder="1" applyAlignment="1">
      <alignment vertical="center"/>
    </xf>
    <xf numFmtId="3" fontId="23" fillId="6" borderId="6" xfId="0" applyNumberFormat="1" applyFont="1" applyFill="1" applyBorder="1" applyAlignment="1">
      <alignment vertical="center" wrapText="1"/>
    </xf>
    <xf numFmtId="167" fontId="7" fillId="0" borderId="6" xfId="0" applyNumberFormat="1" applyFont="1" applyBorder="1" applyAlignment="1">
      <alignment vertical="center"/>
    </xf>
    <xf numFmtId="169" fontId="52" fillId="0" borderId="6" xfId="1" applyNumberFormat="1" applyFont="1" applyBorder="1" applyAlignment="1" applyProtection="1">
      <alignment horizontal="right" vertical="center" wrapText="1"/>
    </xf>
    <xf numFmtId="169" fontId="45" fillId="0" borderId="7" xfId="1" applyNumberFormat="1" applyFont="1" applyBorder="1" applyAlignment="1" applyProtection="1">
      <alignment horizontal="right" vertical="center" wrapText="1"/>
    </xf>
    <xf numFmtId="169" fontId="45" fillId="0" borderId="7" xfId="1" applyNumberFormat="1" applyFont="1" applyFill="1" applyBorder="1" applyAlignment="1" applyProtection="1">
      <alignment horizontal="right" vertical="center" wrapText="1"/>
    </xf>
    <xf numFmtId="167" fontId="13" fillId="0" borderId="7" xfId="0" applyNumberFormat="1" applyFont="1" applyBorder="1" applyAlignment="1">
      <alignment vertical="center"/>
    </xf>
    <xf numFmtId="3" fontId="23" fillId="3" borderId="7" xfId="0" applyNumberFormat="1" applyFont="1" applyFill="1" applyBorder="1" applyAlignment="1">
      <alignment vertical="center" wrapText="1"/>
    </xf>
    <xf numFmtId="9" fontId="24" fillId="3" borderId="6" xfId="0" applyNumberFormat="1" applyFont="1" applyFill="1" applyBorder="1" applyAlignment="1">
      <alignment horizontal="right" vertical="center" wrapText="1"/>
    </xf>
    <xf numFmtId="0" fontId="23" fillId="3" borderId="7" xfId="0" applyFont="1" applyFill="1" applyBorder="1" applyAlignment="1">
      <alignment horizontal="right" vertical="center" wrapText="1"/>
    </xf>
    <xf numFmtId="3" fontId="22" fillId="0" borderId="7" xfId="1" applyNumberFormat="1" applyFont="1" applyFill="1" applyBorder="1" applyAlignment="1" applyProtection="1">
      <alignment horizontal="right" vertical="center"/>
    </xf>
    <xf numFmtId="1" fontId="15" fillId="0" borderId="7" xfId="0" applyNumberFormat="1" applyFont="1" applyBorder="1" applyAlignment="1">
      <alignment vertical="center" wrapText="1"/>
    </xf>
    <xf numFmtId="1" fontId="45" fillId="0" borderId="6" xfId="1" applyNumberFormat="1" applyFont="1" applyFill="1" applyBorder="1" applyAlignment="1" applyProtection="1">
      <alignment vertical="center"/>
    </xf>
    <xf numFmtId="1" fontId="36" fillId="0" borderId="7" xfId="0" applyNumberFormat="1" applyFont="1" applyBorder="1" applyAlignment="1">
      <alignment vertical="center" wrapText="1"/>
    </xf>
    <xf numFmtId="1" fontId="17" fillId="0" borderId="6" xfId="1" applyNumberFormat="1" applyFont="1" applyFill="1" applyBorder="1" applyAlignment="1" applyProtection="1">
      <alignment vertical="center"/>
    </xf>
    <xf numFmtId="3" fontId="23" fillId="6" borderId="7" xfId="0" applyNumberFormat="1" applyFont="1" applyFill="1" applyBorder="1" applyAlignment="1">
      <alignment vertical="center" wrapText="1"/>
    </xf>
    <xf numFmtId="0" fontId="23" fillId="6" borderId="7" xfId="0" applyFont="1" applyFill="1" applyBorder="1" applyAlignment="1">
      <alignment horizontal="right" vertical="center" wrapText="1"/>
    </xf>
    <xf numFmtId="0" fontId="6" fillId="0" borderId="6" xfId="0" applyFont="1" applyBorder="1" applyAlignment="1">
      <alignment horizontal="right" vertical="center" wrapText="1"/>
    </xf>
    <xf numFmtId="1" fontId="7" fillId="6" borderId="11" xfId="0" applyNumberFormat="1" applyFont="1" applyFill="1" applyBorder="1" applyAlignment="1">
      <alignment horizontal="right" vertical="center"/>
    </xf>
    <xf numFmtId="2" fontId="7" fillId="6" borderId="6" xfId="0" applyNumberFormat="1" applyFont="1" applyFill="1" applyBorder="1" applyAlignment="1">
      <alignment horizontal="right" vertical="center"/>
    </xf>
    <xf numFmtId="0" fontId="52" fillId="6" borderId="0" xfId="0" applyFont="1" applyFill="1" applyAlignment="1">
      <alignment horizontal="right" vertical="center"/>
    </xf>
    <xf numFmtId="0" fontId="7" fillId="6" borderId="0" xfId="0" applyFont="1" applyFill="1" applyAlignment="1">
      <alignment horizontal="right" vertical="center"/>
    </xf>
    <xf numFmtId="0" fontId="7" fillId="6" borderId="6" xfId="0" applyFont="1" applyFill="1" applyBorder="1" applyAlignment="1">
      <alignment horizontal="right" vertical="center"/>
    </xf>
    <xf numFmtId="0" fontId="7" fillId="6" borderId="0" xfId="0" applyFont="1" applyFill="1" applyAlignment="1">
      <alignment horizontal="right" vertical="center" wrapText="1"/>
    </xf>
    <xf numFmtId="0" fontId="7" fillId="6" borderId="6" xfId="0" applyFont="1" applyFill="1" applyBorder="1" applyAlignment="1">
      <alignment horizontal="right" vertical="center" wrapText="1"/>
    </xf>
    <xf numFmtId="3" fontId="24" fillId="6" borderId="7" xfId="0" applyNumberFormat="1" applyFont="1" applyFill="1" applyBorder="1" applyAlignment="1">
      <alignment horizontal="right" vertical="center" wrapText="1"/>
    </xf>
    <xf numFmtId="0" fontId="13" fillId="6" borderId="6" xfId="0" applyFont="1" applyFill="1" applyBorder="1" applyAlignment="1">
      <alignment horizontal="right" vertical="center" wrapText="1"/>
    </xf>
    <xf numFmtId="0" fontId="21" fillId="0" borderId="7" xfId="0" applyFont="1" applyBorder="1" applyAlignment="1">
      <alignment horizontal="right" vertical="top" wrapText="1"/>
    </xf>
    <xf numFmtId="0" fontId="52" fillId="6" borderId="7" xfId="0" applyFont="1" applyFill="1" applyBorder="1" applyAlignment="1">
      <alignment horizontal="right" vertical="center"/>
    </xf>
    <xf numFmtId="169" fontId="52" fillId="6" borderId="7" xfId="1" applyNumberFormat="1" applyFont="1" applyFill="1" applyBorder="1" applyAlignment="1" applyProtection="1">
      <alignment horizontal="right" vertical="center"/>
    </xf>
    <xf numFmtId="4" fontId="24" fillId="6" borderId="0" xfId="0" applyNumberFormat="1" applyFont="1" applyFill="1" applyAlignment="1">
      <alignment horizontal="right" vertical="center" wrapText="1"/>
    </xf>
    <xf numFmtId="4" fontId="24" fillId="6" borderId="6" xfId="0" applyNumberFormat="1" applyFont="1" applyFill="1" applyBorder="1" applyAlignment="1">
      <alignment horizontal="right" vertical="center" wrapText="1"/>
    </xf>
    <xf numFmtId="0" fontId="24" fillId="6" borderId="7" xfId="0" applyFont="1" applyFill="1" applyBorder="1" applyAlignment="1">
      <alignment horizontal="right" vertical="center" wrapText="1"/>
    </xf>
    <xf numFmtId="0" fontId="15" fillId="6" borderId="0" xfId="0" applyFont="1" applyFill="1" applyAlignment="1">
      <alignment vertical="top" wrapText="1"/>
    </xf>
    <xf numFmtId="0" fontId="15" fillId="6" borderId="6" xfId="0" applyFont="1" applyFill="1" applyBorder="1" applyAlignment="1">
      <alignment vertical="top" wrapText="1"/>
    </xf>
    <xf numFmtId="0" fontId="2" fillId="0" borderId="4" xfId="3" applyBorder="1" applyAlignment="1">
      <alignment horizontal="left" vertical="center" wrapText="1" indent="1"/>
    </xf>
    <xf numFmtId="0" fontId="2" fillId="0" borderId="0" xfId="3" applyAlignment="1">
      <alignment vertical="top"/>
    </xf>
    <xf numFmtId="49" fontId="8" fillId="0" borderId="0" xfId="0" applyNumberFormat="1" applyFont="1" applyAlignment="1">
      <alignment vertical="top" wrapText="1"/>
    </xf>
    <xf numFmtId="0" fontId="13" fillId="0" borderId="7" xfId="0" applyFont="1" applyBorder="1" applyAlignment="1">
      <alignment vertical="center"/>
    </xf>
    <xf numFmtId="2" fontId="7" fillId="0" borderId="7" xfId="0" applyNumberFormat="1" applyFont="1" applyBorder="1" applyAlignment="1">
      <alignment horizontal="right" vertical="center"/>
    </xf>
    <xf numFmtId="0" fontId="7" fillId="7" borderId="0" xfId="0" applyFont="1" applyFill="1" applyAlignment="1">
      <alignment horizontal="right" vertical="center" wrapText="1"/>
    </xf>
    <xf numFmtId="0" fontId="7" fillId="7" borderId="6" xfId="0" applyFont="1" applyFill="1" applyBorder="1" applyAlignment="1">
      <alignment horizontal="right" vertical="center" wrapText="1"/>
    </xf>
    <xf numFmtId="1" fontId="15" fillId="6" borderId="6" xfId="0" applyNumberFormat="1" applyFont="1" applyFill="1" applyBorder="1" applyAlignment="1">
      <alignment horizontal="right" vertical="center" wrapText="1"/>
    </xf>
    <xf numFmtId="41" fontId="23" fillId="6" borderId="6" xfId="0" applyNumberFormat="1" applyFont="1" applyFill="1" applyBorder="1" applyAlignment="1">
      <alignment horizontal="right" vertical="center" wrapText="1"/>
    </xf>
    <xf numFmtId="3" fontId="16" fillId="0" borderId="6" xfId="1" applyNumberFormat="1" applyFont="1" applyFill="1" applyBorder="1" applyAlignment="1" applyProtection="1">
      <alignment vertical="center"/>
    </xf>
    <xf numFmtId="3" fontId="16" fillId="6" borderId="6" xfId="1" applyNumberFormat="1" applyFont="1" applyFill="1" applyBorder="1" applyAlignment="1" applyProtection="1">
      <alignment vertical="center"/>
    </xf>
    <xf numFmtId="3" fontId="10" fillId="0" borderId="0" xfId="0" applyNumberFormat="1" applyFont="1" applyAlignment="1">
      <alignment horizontal="right" vertical="center"/>
    </xf>
    <xf numFmtId="3" fontId="11" fillId="0" borderId="0" xfId="0" applyNumberFormat="1" applyFont="1" applyAlignment="1">
      <alignment horizontal="right" vertical="center" wrapText="1"/>
    </xf>
    <xf numFmtId="3" fontId="12" fillId="0" borderId="1" xfId="0" applyNumberFormat="1" applyFont="1" applyBorder="1" applyAlignment="1">
      <alignment vertical="top" wrapText="1"/>
    </xf>
    <xf numFmtId="3" fontId="12" fillId="0" borderId="0" xfId="0" applyNumberFormat="1" applyFont="1" applyAlignment="1">
      <alignment horizontal="right" vertical="center"/>
    </xf>
    <xf numFmtId="3" fontId="45" fillId="0" borderId="7" xfId="1" applyNumberFormat="1" applyFont="1" applyFill="1" applyBorder="1" applyAlignment="1" applyProtection="1">
      <alignment horizontal="right" vertical="center" wrapText="1"/>
    </xf>
    <xf numFmtId="3" fontId="23" fillId="6" borderId="0" xfId="0" applyNumberFormat="1" applyFont="1" applyFill="1" applyAlignment="1">
      <alignment horizontal="right" vertical="center" wrapText="1"/>
    </xf>
    <xf numFmtId="3" fontId="52" fillId="6" borderId="0" xfId="0" applyNumberFormat="1" applyFont="1" applyFill="1" applyAlignment="1">
      <alignment horizontal="right"/>
    </xf>
    <xf numFmtId="3" fontId="45" fillId="6" borderId="6" xfId="1" applyNumberFormat="1" applyFont="1" applyFill="1" applyBorder="1" applyAlignment="1" applyProtection="1">
      <alignment horizontal="right" vertical="center"/>
    </xf>
    <xf numFmtId="3" fontId="52" fillId="6" borderId="0" xfId="0" applyNumberFormat="1" applyFont="1" applyFill="1" applyAlignment="1">
      <alignment horizontal="right" vertical="center"/>
    </xf>
    <xf numFmtId="3" fontId="38" fillId="0" borderId="0" xfId="1" applyNumberFormat="1" applyFont="1" applyFill="1" applyBorder="1" applyAlignment="1" applyProtection="1">
      <alignment horizontal="right" vertical="center" wrapText="1"/>
    </xf>
    <xf numFmtId="3" fontId="15" fillId="0" borderId="7" xfId="0" applyNumberFormat="1" applyFont="1" applyBorder="1" applyAlignment="1">
      <alignment vertical="center" wrapText="1"/>
    </xf>
    <xf numFmtId="3" fontId="24" fillId="6" borderId="0" xfId="0" applyNumberFormat="1" applyFont="1" applyFill="1" applyAlignment="1">
      <alignment vertical="center" wrapText="1"/>
    </xf>
    <xf numFmtId="3" fontId="52" fillId="6" borderId="0" xfId="0" applyNumberFormat="1" applyFont="1" applyFill="1" applyAlignment="1">
      <alignment vertical="center"/>
    </xf>
    <xf numFmtId="3" fontId="45" fillId="6" borderId="6" xfId="1" applyNumberFormat="1" applyFont="1" applyFill="1" applyBorder="1" applyAlignment="1" applyProtection="1">
      <alignment vertical="center"/>
    </xf>
    <xf numFmtId="3" fontId="22" fillId="0" borderId="7" xfId="0" applyNumberFormat="1" applyFont="1" applyBorder="1" applyAlignment="1">
      <alignment vertical="center" wrapText="1"/>
    </xf>
    <xf numFmtId="3" fontId="45" fillId="6" borderId="0" xfId="1" applyNumberFormat="1" applyFont="1" applyFill="1" applyBorder="1" applyAlignment="1" applyProtection="1">
      <alignment vertical="center"/>
    </xf>
    <xf numFmtId="3" fontId="52" fillId="0" borderId="0" xfId="0" applyNumberFormat="1" applyFont="1" applyAlignment="1">
      <alignment horizontal="right" vertical="center"/>
    </xf>
    <xf numFmtId="3" fontId="44" fillId="0" borderId="0" xfId="0" applyNumberFormat="1" applyFont="1" applyAlignment="1">
      <alignment horizontal="left" vertical="center"/>
    </xf>
    <xf numFmtId="3" fontId="15" fillId="0" borderId="7" xfId="2" applyNumberFormat="1" applyFont="1" applyFill="1" applyBorder="1" applyAlignment="1" applyProtection="1">
      <alignment horizontal="right" vertical="center" wrapText="1"/>
    </xf>
    <xf numFmtId="3" fontId="15" fillId="0" borderId="7" xfId="0" applyNumberFormat="1" applyFont="1" applyBorder="1" applyAlignment="1">
      <alignment horizontal="right" vertical="center" wrapText="1"/>
    </xf>
    <xf numFmtId="0" fontId="3" fillId="0" borderId="0" xfId="4" applyFont="1" applyAlignment="1">
      <alignment vertical="center"/>
    </xf>
    <xf numFmtId="0" fontId="7" fillId="0" borderId="4" xfId="4" applyFont="1" applyBorder="1" applyAlignment="1">
      <alignment vertical="center" wrapText="1"/>
    </xf>
    <xf numFmtId="0" fontId="7" fillId="0" borderId="0" xfId="4" applyFont="1" applyAlignment="1">
      <alignment horizontal="left" vertical="center" wrapText="1"/>
    </xf>
    <xf numFmtId="0" fontId="7" fillId="0" borderId="0" xfId="4" applyFont="1" applyAlignment="1">
      <alignment vertical="center" wrapText="1"/>
    </xf>
    <xf numFmtId="0" fontId="7" fillId="0" borderId="5" xfId="4" applyFont="1" applyBorder="1" applyAlignment="1">
      <alignment horizontal="left" vertical="center" wrapText="1"/>
    </xf>
    <xf numFmtId="0" fontId="7" fillId="0" borderId="5" xfId="4" applyFont="1" applyBorder="1" applyAlignment="1">
      <alignment vertical="center" wrapText="1"/>
    </xf>
    <xf numFmtId="0" fontId="7" fillId="0" borderId="3" xfId="4" applyFont="1" applyBorder="1" applyAlignment="1">
      <alignment vertical="center" wrapText="1"/>
    </xf>
    <xf numFmtId="0" fontId="7" fillId="0" borderId="4" xfId="4" applyFont="1" applyBorder="1" applyAlignment="1">
      <alignment horizontal="left" vertical="center" wrapText="1"/>
    </xf>
    <xf numFmtId="0" fontId="7" fillId="0" borderId="7" xfId="4" applyFont="1" applyBorder="1" applyAlignment="1">
      <alignment horizontal="left" vertical="center" wrapText="1"/>
    </xf>
    <xf numFmtId="0" fontId="7" fillId="0" borderId="7" xfId="4" applyFont="1" applyBorder="1" applyAlignment="1">
      <alignment vertical="center" wrapText="1"/>
    </xf>
    <xf numFmtId="0" fontId="6" fillId="2" borderId="1" xfId="4" applyFont="1" applyFill="1" applyBorder="1" applyAlignment="1">
      <alignment horizontal="left" vertical="center" wrapText="1"/>
    </xf>
    <xf numFmtId="0" fontId="6" fillId="2" borderId="2" xfId="4" applyFont="1" applyFill="1" applyBorder="1" applyAlignment="1">
      <alignment horizontal="center" vertical="center"/>
    </xf>
    <xf numFmtId="0" fontId="59" fillId="0" borderId="0" xfId="5" applyFont="1" applyAlignment="1">
      <alignment vertical="center"/>
    </xf>
    <xf numFmtId="0" fontId="6" fillId="2" borderId="1" xfId="4" applyFont="1" applyFill="1" applyBorder="1" applyAlignment="1">
      <alignment horizontal="center" vertical="center"/>
    </xf>
    <xf numFmtId="0" fontId="7" fillId="0" borderId="8" xfId="4" applyFont="1" applyBorder="1" applyAlignment="1">
      <alignment vertical="center" wrapText="1"/>
    </xf>
    <xf numFmtId="0" fontId="60" fillId="0" borderId="0" xfId="4" applyFont="1" applyAlignment="1">
      <alignment vertical="center"/>
    </xf>
    <xf numFmtId="0" fontId="57" fillId="0" borderId="0" xfId="4"/>
    <xf numFmtId="0" fontId="6" fillId="2" borderId="2" xfId="4" applyFont="1" applyFill="1" applyBorder="1" applyAlignment="1">
      <alignment horizontal="center" vertical="center" wrapText="1"/>
    </xf>
    <xf numFmtId="0" fontId="59" fillId="0" borderId="0" xfId="5" applyFont="1" applyAlignment="1" applyProtection="1">
      <alignment vertical="center"/>
    </xf>
    <xf numFmtId="0" fontId="7" fillId="0" borderId="3" xfId="4" applyFont="1" applyBorder="1" applyAlignment="1">
      <alignment horizontal="left" vertical="center" wrapText="1"/>
    </xf>
    <xf numFmtId="0" fontId="7" fillId="0" borderId="6" xfId="4" applyFont="1" applyBorder="1" applyAlignment="1">
      <alignment horizontal="left" vertical="center" wrapText="1"/>
    </xf>
    <xf numFmtId="0" fontId="7" fillId="0" borderId="0" xfId="4" applyFont="1" applyAlignment="1">
      <alignment horizontal="left" vertical="center"/>
    </xf>
    <xf numFmtId="164" fontId="26" fillId="4" borderId="0" xfId="4" applyNumberFormat="1" applyFont="1" applyFill="1"/>
    <xf numFmtId="0" fontId="59" fillId="0" borderId="0" xfId="4" applyFont="1" applyAlignment="1">
      <alignment vertical="top"/>
    </xf>
    <xf numFmtId="0" fontId="26" fillId="0" borderId="0" xfId="4" applyFont="1"/>
    <xf numFmtId="0" fontId="59" fillId="0" borderId="0" xfId="4" applyFont="1" applyAlignment="1">
      <alignment horizontal="left" vertical="top"/>
    </xf>
    <xf numFmtId="0" fontId="26" fillId="0" borderId="0" xfId="4" applyFont="1" applyAlignment="1">
      <alignment vertical="top"/>
    </xf>
    <xf numFmtId="0" fontId="59" fillId="0" borderId="0" xfId="4" applyFont="1"/>
    <xf numFmtId="0" fontId="28" fillId="0" borderId="0" xfId="4" applyFont="1" applyAlignment="1">
      <alignment horizontal="left" vertical="center" readingOrder="1"/>
    </xf>
    <xf numFmtId="0" fontId="5" fillId="0" borderId="0" xfId="4" applyFont="1"/>
    <xf numFmtId="0" fontId="30" fillId="0" borderId="0" xfId="4" applyFont="1" applyAlignment="1">
      <alignment horizontal="left" vertical="center" readingOrder="1"/>
    </xf>
    <xf numFmtId="0" fontId="59" fillId="0" borderId="0" xfId="4" applyFont="1" applyAlignment="1">
      <alignment vertical="center"/>
    </xf>
    <xf numFmtId="0" fontId="59" fillId="0" borderId="0" xfId="4" applyFont="1" applyAlignment="1">
      <alignment wrapText="1"/>
    </xf>
    <xf numFmtId="0" fontId="59" fillId="0" borderId="0" xfId="4" applyFont="1" applyAlignment="1">
      <alignment vertical="center" wrapText="1"/>
    </xf>
    <xf numFmtId="0" fontId="30" fillId="0" borderId="0" xfId="4" applyFont="1" applyAlignment="1">
      <alignment vertical="top" readingOrder="1"/>
    </xf>
    <xf numFmtId="0" fontId="30" fillId="0" borderId="0" xfId="4" applyFont="1" applyAlignment="1">
      <alignment vertical="top" wrapText="1" readingOrder="1"/>
    </xf>
    <xf numFmtId="0" fontId="33" fillId="0" borderId="0" xfId="4" applyFont="1" applyAlignment="1">
      <alignment vertical="top" wrapText="1" readingOrder="1"/>
    </xf>
    <xf numFmtId="0" fontId="6" fillId="2" borderId="9" xfId="4" applyFont="1" applyFill="1" applyBorder="1" applyAlignment="1">
      <alignment horizontal="left" vertical="center"/>
    </xf>
    <xf numFmtId="0" fontId="6" fillId="2" borderId="9" xfId="4" applyFont="1" applyFill="1" applyBorder="1" applyAlignment="1">
      <alignment horizontal="right" vertical="center"/>
    </xf>
    <xf numFmtId="0" fontId="15" fillId="0" borderId="11" xfId="4" applyFont="1" applyBorder="1" applyAlignment="1">
      <alignment vertical="center" wrapText="1"/>
    </xf>
    <xf numFmtId="0" fontId="15" fillId="0" borderId="11" xfId="4" applyFont="1" applyBorder="1" applyAlignment="1">
      <alignment horizontal="right" vertical="center" wrapText="1"/>
    </xf>
    <xf numFmtId="0" fontId="15" fillId="0" borderId="6" xfId="4" applyFont="1" applyBorder="1" applyAlignment="1">
      <alignment horizontal="left" vertical="center" wrapText="1"/>
    </xf>
    <xf numFmtId="0" fontId="15" fillId="0" borderId="6" xfId="4" applyFont="1" applyBorder="1" applyAlignment="1">
      <alignment horizontal="right" vertical="center" wrapText="1"/>
    </xf>
    <xf numFmtId="0" fontId="15" fillId="0" borderId="6" xfId="4" applyFont="1" applyBorder="1" applyAlignment="1">
      <alignment horizontal="left" vertical="center" wrapText="1" indent="2"/>
    </xf>
    <xf numFmtId="0" fontId="15" fillId="0" borderId="6" xfId="4" applyFont="1" applyBorder="1" applyAlignment="1">
      <alignment horizontal="right" wrapText="1"/>
    </xf>
    <xf numFmtId="0" fontId="17" fillId="0" borderId="0" xfId="4" applyFont="1" applyAlignment="1">
      <alignment horizontal="left" vertical="center" wrapText="1" indent="3"/>
    </xf>
    <xf numFmtId="0" fontId="17" fillId="0" borderId="0" xfId="4" applyFont="1" applyAlignment="1">
      <alignment horizontal="right" vertical="center" wrapText="1"/>
    </xf>
    <xf numFmtId="0" fontId="15" fillId="0" borderId="11" xfId="4" applyFont="1" applyBorder="1" applyAlignment="1">
      <alignment horizontal="left" vertical="center" wrapText="1" indent="2"/>
    </xf>
    <xf numFmtId="0" fontId="15" fillId="0" borderId="7" xfId="4" applyFont="1" applyBorder="1" applyAlignment="1">
      <alignment horizontal="right" wrapText="1"/>
    </xf>
    <xf numFmtId="0" fontId="7" fillId="0" borderId="11" xfId="4" applyFont="1" applyBorder="1" applyAlignment="1">
      <alignment horizontal="left" vertical="center" wrapText="1" indent="3"/>
    </xf>
    <xf numFmtId="0" fontId="7" fillId="0" borderId="0" xfId="4" applyFont="1" applyAlignment="1">
      <alignment horizontal="left" vertical="center" wrapText="1" indent="3"/>
    </xf>
    <xf numFmtId="0" fontId="7" fillId="0" borderId="6" xfId="4" applyFont="1" applyBorder="1" applyAlignment="1">
      <alignment horizontal="left" vertical="center" wrapText="1" indent="3"/>
    </xf>
    <xf numFmtId="0" fontId="6" fillId="2" borderId="0" xfId="4" applyFont="1" applyFill="1" applyAlignment="1">
      <alignment horizontal="left" vertical="center"/>
    </xf>
    <xf numFmtId="0" fontId="15" fillId="0" borderId="7" xfId="4" applyFont="1" applyBorder="1" applyAlignment="1">
      <alignment horizontal="left" vertical="center" wrapText="1"/>
    </xf>
    <xf numFmtId="0" fontId="15" fillId="0" borderId="7" xfId="4" applyFont="1" applyBorder="1" applyAlignment="1">
      <alignment horizontal="right" vertical="center" wrapText="1"/>
    </xf>
    <xf numFmtId="0" fontId="13" fillId="0" borderId="7" xfId="4" applyFont="1" applyBorder="1" applyAlignment="1">
      <alignment horizontal="left" vertical="center" wrapText="1" indent="2"/>
    </xf>
    <xf numFmtId="0" fontId="13" fillId="0" borderId="7" xfId="4" applyFont="1" applyBorder="1" applyAlignment="1">
      <alignment horizontal="right" wrapText="1"/>
    </xf>
    <xf numFmtId="0" fontId="15" fillId="0" borderId="7" xfId="4" applyFont="1" applyBorder="1" applyAlignment="1">
      <alignment vertical="center" wrapText="1"/>
    </xf>
    <xf numFmtId="0" fontId="7" fillId="0" borderId="0" xfId="4" applyFont="1" applyAlignment="1">
      <alignment horizontal="right" vertical="center" wrapText="1"/>
    </xf>
    <xf numFmtId="0" fontId="6" fillId="2" borderId="10" xfId="4" applyFont="1" applyFill="1" applyBorder="1" applyAlignment="1">
      <alignment horizontal="right" vertical="center"/>
    </xf>
    <xf numFmtId="0" fontId="20" fillId="0" borderId="0" xfId="4" applyFont="1" applyAlignment="1">
      <alignment horizontal="left" vertical="center" indent="3"/>
    </xf>
    <xf numFmtId="0" fontId="20" fillId="0" borderId="0" xfId="4" applyFont="1" applyAlignment="1">
      <alignment horizontal="right" vertical="center"/>
    </xf>
    <xf numFmtId="0" fontId="20" fillId="0" borderId="6" xfId="4" applyFont="1" applyBorder="1" applyAlignment="1">
      <alignment horizontal="left" vertical="center" indent="3"/>
    </xf>
    <xf numFmtId="0" fontId="20" fillId="0" borderId="6" xfId="4" applyFont="1" applyBorder="1" applyAlignment="1">
      <alignment horizontal="right" vertical="center"/>
    </xf>
    <xf numFmtId="0" fontId="6" fillId="2" borderId="10" xfId="4" applyFont="1" applyFill="1" applyBorder="1" applyAlignment="1">
      <alignment horizontal="left" vertical="center"/>
    </xf>
    <xf numFmtId="0" fontId="17" fillId="0" borderId="6" xfId="4" applyFont="1" applyBorder="1" applyAlignment="1">
      <alignment horizontal="left" vertical="center" wrapText="1" indent="3"/>
    </xf>
    <xf numFmtId="0" fontId="17" fillId="0" borderId="6" xfId="4" applyFont="1" applyBorder="1" applyAlignment="1">
      <alignment horizontal="right" vertical="center" wrapText="1"/>
    </xf>
    <xf numFmtId="0" fontId="15" fillId="0" borderId="7" xfId="4" applyFont="1" applyBorder="1" applyAlignment="1">
      <alignment vertical="top"/>
    </xf>
    <xf numFmtId="0" fontId="17" fillId="0" borderId="11" xfId="4" applyFont="1" applyBorder="1" applyAlignment="1">
      <alignment horizontal="right" vertical="center" wrapText="1"/>
    </xf>
    <xf numFmtId="37" fontId="17" fillId="0" borderId="0" xfId="4" applyNumberFormat="1" applyFont="1" applyAlignment="1">
      <alignment horizontal="left" vertical="center" wrapText="1" indent="3"/>
    </xf>
    <xf numFmtId="0" fontId="7" fillId="0" borderId="6" xfId="4" applyFont="1" applyBorder="1" applyAlignment="1">
      <alignment horizontal="right" vertical="center" wrapText="1"/>
    </xf>
    <xf numFmtId="0" fontId="36" fillId="0" borderId="0" xfId="4" applyFont="1" applyAlignment="1">
      <alignment vertical="center" wrapText="1"/>
    </xf>
    <xf numFmtId="0" fontId="36" fillId="0" borderId="0" xfId="4" applyFont="1" applyAlignment="1">
      <alignment horizontal="right" vertical="center" wrapText="1"/>
    </xf>
    <xf numFmtId="0" fontId="36" fillId="0" borderId="7" xfId="4" applyFont="1" applyBorder="1" applyAlignment="1">
      <alignment horizontal="left" vertical="center" wrapText="1" indent="2"/>
    </xf>
    <xf numFmtId="0" fontId="36" fillId="0" borderId="7" xfId="4" applyFont="1" applyBorder="1" applyAlignment="1">
      <alignment horizontal="right" vertical="center" wrapText="1"/>
    </xf>
    <xf numFmtId="0" fontId="12" fillId="0" borderId="0" xfId="4" applyFont="1" applyAlignment="1">
      <alignment horizontal="left" vertical="center" wrapText="1" indent="3"/>
    </xf>
    <xf numFmtId="0" fontId="12" fillId="0" borderId="0" xfId="4" applyFont="1" applyAlignment="1">
      <alignment horizontal="right" vertical="center" wrapText="1"/>
    </xf>
    <xf numFmtId="0" fontId="12" fillId="0" borderId="0" xfId="4" applyFont="1" applyAlignment="1">
      <alignment horizontal="left" vertical="center" indent="3"/>
    </xf>
    <xf numFmtId="0" fontId="12" fillId="0" borderId="0" xfId="4" applyFont="1" applyAlignment="1">
      <alignment horizontal="right" vertical="center"/>
    </xf>
    <xf numFmtId="0" fontId="38" fillId="0" borderId="6" xfId="4" applyFont="1" applyBorder="1" applyAlignment="1">
      <alignment horizontal="left" vertical="center" wrapText="1" indent="3"/>
    </xf>
    <xf numFmtId="0" fontId="38" fillId="0" borderId="6" xfId="4" applyFont="1" applyBorder="1" applyAlignment="1">
      <alignment horizontal="right" vertical="center" wrapText="1"/>
    </xf>
    <xf numFmtId="43" fontId="60" fillId="0" borderId="0" xfId="4" applyNumberFormat="1" applyFont="1" applyAlignment="1">
      <alignment vertical="top"/>
    </xf>
    <xf numFmtId="43" fontId="60" fillId="0" borderId="0" xfId="4" applyNumberFormat="1" applyFont="1" applyAlignment="1">
      <alignment horizontal="right" vertical="top"/>
    </xf>
    <xf numFmtId="0" fontId="36" fillId="0" borderId="6" xfId="4" applyFont="1" applyBorder="1" applyAlignment="1">
      <alignment vertical="center" wrapText="1"/>
    </xf>
    <xf numFmtId="0" fontId="12" fillId="0" borderId="11" xfId="4" applyFont="1" applyBorder="1" applyAlignment="1">
      <alignment horizontal="left" vertical="center" indent="3"/>
    </xf>
    <xf numFmtId="0" fontId="12" fillId="0" borderId="11" xfId="4" applyFont="1" applyBorder="1" applyAlignment="1">
      <alignment horizontal="right" vertical="center"/>
    </xf>
    <xf numFmtId="0" fontId="39" fillId="0" borderId="0" xfId="4" applyFont="1" applyAlignment="1">
      <alignment horizontal="left" vertical="top" indent="1"/>
    </xf>
    <xf numFmtId="0" fontId="39" fillId="0" borderId="0" xfId="4" applyFont="1" applyAlignment="1">
      <alignment horizontal="right" vertical="top"/>
    </xf>
    <xf numFmtId="0" fontId="6" fillId="2" borderId="1" xfId="4" applyFont="1" applyFill="1" applyBorder="1" applyAlignment="1">
      <alignment horizontal="left" vertical="center"/>
    </xf>
    <xf numFmtId="0" fontId="36" fillId="0" borderId="7" xfId="4" applyFont="1" applyBorder="1" applyAlignment="1">
      <alignment vertical="center" wrapText="1"/>
    </xf>
    <xf numFmtId="0" fontId="36" fillId="0" borderId="6" xfId="4" applyFont="1" applyBorder="1" applyAlignment="1">
      <alignment horizontal="left" vertical="center" wrapText="1" indent="2"/>
    </xf>
    <xf numFmtId="0" fontId="36" fillId="0" borderId="6" xfId="4" applyFont="1" applyBorder="1" applyAlignment="1">
      <alignment horizontal="right" vertical="center" wrapText="1"/>
    </xf>
    <xf numFmtId="0" fontId="38" fillId="0" borderId="0" xfId="4" applyFont="1" applyAlignment="1">
      <alignment horizontal="left" vertical="center" wrapText="1" indent="3"/>
    </xf>
    <xf numFmtId="0" fontId="38" fillId="0" borderId="0" xfId="4" applyFont="1" applyAlignment="1">
      <alignment horizontal="right" vertical="center" wrapText="1"/>
    </xf>
    <xf numFmtId="3" fontId="13" fillId="0" borderId="7" xfId="4" applyNumberFormat="1" applyFont="1" applyBorder="1" applyAlignment="1">
      <alignment horizontal="right" vertical="center"/>
    </xf>
    <xf numFmtId="0" fontId="12" fillId="0" borderId="0" xfId="4" applyFont="1"/>
    <xf numFmtId="0" fontId="12" fillId="0" borderId="0" xfId="4" applyFont="1" applyAlignment="1">
      <alignment horizontal="right"/>
    </xf>
    <xf numFmtId="0" fontId="6" fillId="2" borderId="2" xfId="4" applyFont="1" applyFill="1" applyBorder="1" applyAlignment="1">
      <alignment horizontal="left" vertical="center"/>
    </xf>
    <xf numFmtId="0" fontId="6" fillId="2" borderId="2" xfId="4" applyFont="1" applyFill="1" applyBorder="1" applyAlignment="1">
      <alignment horizontal="right" vertical="center"/>
    </xf>
    <xf numFmtId="0" fontId="12" fillId="0" borderId="11" xfId="4" applyFont="1" applyBorder="1" applyAlignment="1">
      <alignment horizontal="left" vertical="center" wrapText="1" indent="3"/>
    </xf>
    <xf numFmtId="0" fontId="12" fillId="0" borderId="11" xfId="4" applyFont="1" applyBorder="1" applyAlignment="1">
      <alignment horizontal="right" vertical="center" wrapText="1"/>
    </xf>
    <xf numFmtId="0" fontId="12" fillId="0" borderId="6" xfId="4" applyFont="1" applyBorder="1" applyAlignment="1">
      <alignment horizontal="left" vertical="center" wrapText="1" indent="3"/>
    </xf>
    <xf numFmtId="0" fontId="12" fillId="0" borderId="6" xfId="4" applyFont="1" applyBorder="1" applyAlignment="1">
      <alignment horizontal="right" vertical="center" wrapText="1"/>
    </xf>
    <xf numFmtId="0" fontId="12" fillId="0" borderId="6" xfId="4" applyFont="1" applyBorder="1" applyAlignment="1">
      <alignment horizontal="left" vertical="center" indent="3"/>
    </xf>
    <xf numFmtId="0" fontId="12" fillId="0" borderId="6" xfId="4" applyFont="1" applyBorder="1" applyAlignment="1">
      <alignment horizontal="right" vertical="center"/>
    </xf>
    <xf numFmtId="0" fontId="8" fillId="0" borderId="0" xfId="0" applyFont="1" applyAlignment="1">
      <alignment wrapText="1"/>
    </xf>
    <xf numFmtId="0" fontId="15" fillId="0" borderId="6" xfId="4" applyFont="1" applyBorder="1" applyAlignment="1">
      <alignment vertical="top" wrapText="1"/>
    </xf>
    <xf numFmtId="0" fontId="15" fillId="0" borderId="6" xfId="4" applyFont="1" applyBorder="1" applyAlignment="1">
      <alignment horizontal="right" vertical="top" wrapText="1"/>
    </xf>
    <xf numFmtId="0" fontId="12" fillId="0" borderId="0" xfId="4" applyFont="1" applyAlignment="1">
      <alignment horizontal="left" indent="2"/>
    </xf>
    <xf numFmtId="0" fontId="12" fillId="0" borderId="0" xfId="4" applyFont="1" applyAlignment="1">
      <alignment horizontal="left" indent="3"/>
    </xf>
    <xf numFmtId="0" fontId="12" fillId="0" borderId="0" xfId="4" applyFont="1" applyAlignment="1">
      <alignment horizontal="left" vertical="center" wrapText="1" indent="2"/>
    </xf>
    <xf numFmtId="0" fontId="41" fillId="0" borderId="0" xfId="4" applyFont="1"/>
    <xf numFmtId="0" fontId="15" fillId="0" borderId="7" xfId="4" applyFont="1" applyBorder="1" applyAlignment="1">
      <alignment wrapText="1"/>
    </xf>
    <xf numFmtId="0" fontId="41" fillId="0" borderId="0" xfId="4" applyFont="1" applyAlignment="1">
      <alignment horizontal="left" indent="3"/>
    </xf>
    <xf numFmtId="0" fontId="41" fillId="0" borderId="0" xfId="4" applyFont="1" applyAlignment="1">
      <alignment horizontal="left" wrapText="1" indent="3"/>
    </xf>
    <xf numFmtId="0" fontId="12" fillId="0" borderId="0" xfId="4" applyFont="1" applyAlignment="1">
      <alignment horizontal="right" wrapText="1"/>
    </xf>
    <xf numFmtId="0" fontId="12" fillId="0" borderId="0" xfId="4" applyFont="1" applyAlignment="1">
      <alignment horizontal="left" wrapText="1" indent="2"/>
    </xf>
    <xf numFmtId="0" fontId="15" fillId="0" borderId="7" xfId="4" applyFont="1" applyBorder="1" applyAlignment="1">
      <alignment horizontal="left" vertical="center" wrapText="1" indent="2"/>
    </xf>
    <xf numFmtId="0" fontId="12" fillId="0" borderId="11" xfId="4" applyFont="1" applyBorder="1" applyAlignment="1">
      <alignment horizontal="left" indent="3"/>
    </xf>
    <xf numFmtId="0" fontId="12" fillId="0" borderId="11" xfId="4" applyFont="1" applyBorder="1" applyAlignment="1">
      <alignment horizontal="right"/>
    </xf>
    <xf numFmtId="0" fontId="60" fillId="0" borderId="11" xfId="4" applyFont="1" applyBorder="1" applyAlignment="1">
      <alignment horizontal="left"/>
    </xf>
    <xf numFmtId="0" fontId="60" fillId="0" borderId="11" xfId="4" applyFont="1" applyBorder="1" applyAlignment="1">
      <alignment wrapText="1"/>
    </xf>
    <xf numFmtId="0" fontId="15" fillId="0" borderId="7" xfId="4" applyFont="1" applyBorder="1" applyAlignment="1">
      <alignment horizontal="left" wrapText="1"/>
    </xf>
    <xf numFmtId="0" fontId="12" fillId="0" borderId="11" xfId="4" applyFont="1" applyBorder="1" applyAlignment="1">
      <alignment horizontal="left" vertical="center" wrapText="1" indent="2"/>
    </xf>
    <xf numFmtId="0" fontId="12" fillId="0" borderId="6" xfId="4" applyFont="1" applyBorder="1" applyAlignment="1">
      <alignment horizontal="left" vertical="center" wrapText="1" indent="2"/>
    </xf>
    <xf numFmtId="0" fontId="12" fillId="0" borderId="0" xfId="4" applyFont="1" applyAlignment="1">
      <alignment vertical="center" wrapText="1"/>
    </xf>
    <xf numFmtId="0" fontId="36" fillId="0" borderId="7" xfId="4" applyFont="1" applyBorder="1" applyAlignment="1">
      <alignment horizontal="left" vertical="center" wrapText="1"/>
    </xf>
    <xf numFmtId="0" fontId="38" fillId="0" borderId="0" xfId="4" applyFont="1" applyAlignment="1">
      <alignment horizontal="left" vertical="center" wrapText="1" indent="2"/>
    </xf>
    <xf numFmtId="0" fontId="42" fillId="0" borderId="6" xfId="4" applyFont="1" applyBorder="1" applyAlignment="1">
      <alignment horizontal="left" vertical="center" wrapText="1" indent="2"/>
    </xf>
    <xf numFmtId="0" fontId="15" fillId="4" borderId="6" xfId="4" applyFont="1" applyFill="1" applyBorder="1" applyAlignment="1">
      <alignment vertical="center" wrapText="1"/>
    </xf>
    <xf numFmtId="0" fontId="15" fillId="4" borderId="6" xfId="4" applyFont="1" applyFill="1" applyBorder="1" applyAlignment="1">
      <alignment horizontal="right" wrapText="1"/>
    </xf>
    <xf numFmtId="0" fontId="6" fillId="2" borderId="12" xfId="4" applyFont="1" applyFill="1" applyBorder="1" applyAlignment="1">
      <alignment horizontal="left" vertical="center" wrapText="1"/>
    </xf>
    <xf numFmtId="0" fontId="6" fillId="2" borderId="10" xfId="4" applyFont="1" applyFill="1" applyBorder="1" applyAlignment="1">
      <alignment horizontal="right" vertical="center" wrapText="1"/>
    </xf>
    <xf numFmtId="0" fontId="43" fillId="0" borderId="7" xfId="4" applyFont="1" applyBorder="1" applyAlignment="1">
      <alignment vertical="center" wrapText="1"/>
    </xf>
    <xf numFmtId="0" fontId="43" fillId="0" borderId="6" xfId="4" applyFont="1" applyBorder="1" applyAlignment="1">
      <alignment horizontal="right" vertical="center" wrapText="1"/>
    </xf>
    <xf numFmtId="0" fontId="12" fillId="0" borderId="7" xfId="4" applyFont="1" applyBorder="1" applyAlignment="1">
      <alignment horizontal="right" vertical="center" wrapText="1"/>
    </xf>
    <xf numFmtId="0" fontId="41" fillId="0" borderId="0" xfId="4" applyFont="1" applyAlignment="1">
      <alignment horizontal="left" vertical="center" wrapText="1" indent="3"/>
    </xf>
    <xf numFmtId="0" fontId="43" fillId="0" borderId="7" xfId="4" applyFont="1" applyBorder="1" applyAlignment="1">
      <alignment horizontal="right" vertical="center" wrapText="1"/>
    </xf>
    <xf numFmtId="0" fontId="12" fillId="0" borderId="0" xfId="4" applyFont="1" applyAlignment="1">
      <alignment horizontal="left" vertical="center" indent="2"/>
    </xf>
    <xf numFmtId="0" fontId="12" fillId="0" borderId="6" xfId="4" applyFont="1" applyBorder="1" applyAlignment="1">
      <alignment horizontal="left" vertical="center" indent="2"/>
    </xf>
    <xf numFmtId="0" fontId="6" fillId="2" borderId="10" xfId="4" applyFont="1" applyFill="1" applyBorder="1" applyAlignment="1">
      <alignment vertical="center" wrapText="1"/>
    </xf>
    <xf numFmtId="0" fontId="15" fillId="0" borderId="16" xfId="4" applyFont="1" applyBorder="1" applyAlignment="1">
      <alignment vertical="center" wrapText="1"/>
    </xf>
    <xf numFmtId="0" fontId="15" fillId="0" borderId="16" xfId="4" applyFont="1" applyBorder="1" applyAlignment="1">
      <alignment horizontal="right" vertical="center" wrapText="1"/>
    </xf>
    <xf numFmtId="0" fontId="20" fillId="0" borderId="0" xfId="4" applyFont="1" applyAlignment="1">
      <alignment horizontal="left" vertical="center" wrapText="1" indent="3"/>
    </xf>
    <xf numFmtId="0" fontId="7" fillId="0" borderId="11" xfId="4" applyFont="1" applyBorder="1" applyAlignment="1">
      <alignment horizontal="right" vertical="center" wrapText="1"/>
    </xf>
    <xf numFmtId="0" fontId="47" fillId="0" borderId="0" xfId="4" applyFont="1" applyAlignment="1">
      <alignment horizontal="left" vertical="center" wrapText="1" indent="3"/>
    </xf>
    <xf numFmtId="0" fontId="20" fillId="0" borderId="6" xfId="4" applyFont="1" applyBorder="1" applyAlignment="1">
      <alignment horizontal="left" vertical="center" wrapText="1" indent="3"/>
    </xf>
    <xf numFmtId="0" fontId="12" fillId="0" borderId="0" xfId="4" applyFont="1" applyAlignment="1">
      <alignment vertical="center"/>
    </xf>
    <xf numFmtId="0" fontId="15" fillId="0" borderId="17" xfId="4" applyFont="1" applyBorder="1" applyAlignment="1">
      <alignment vertical="center" wrapText="1"/>
    </xf>
    <xf numFmtId="0" fontId="15" fillId="0" borderId="0" xfId="4" applyFont="1" applyAlignment="1">
      <alignment horizontal="right" vertical="center" wrapText="1"/>
    </xf>
    <xf numFmtId="0" fontId="15" fillId="0" borderId="7" xfId="4" applyFont="1" applyBorder="1" applyAlignment="1">
      <alignment horizontal="left" vertical="center" indent="2"/>
    </xf>
    <xf numFmtId="0" fontId="15" fillId="0" borderId="7" xfId="4" applyFont="1" applyBorder="1" applyAlignment="1">
      <alignment horizontal="right" vertical="center"/>
    </xf>
    <xf numFmtId="0" fontId="15" fillId="0" borderId="7" xfId="4" applyFont="1" applyBorder="1" applyAlignment="1">
      <alignment horizontal="left" vertical="center" wrapText="1" indent="3"/>
    </xf>
    <xf numFmtId="0" fontId="15" fillId="0" borderId="7" xfId="4" applyFont="1" applyBorder="1" applyAlignment="1">
      <alignment horizontal="left" vertical="center" wrapText="1" indent="4"/>
    </xf>
    <xf numFmtId="0" fontId="20" fillId="0" borderId="0" xfId="4" applyFont="1" applyAlignment="1">
      <alignment horizontal="left" vertical="center" wrapText="1" indent="5"/>
    </xf>
    <xf numFmtId="0" fontId="47" fillId="0" borderId="0" xfId="4" applyFont="1" applyAlignment="1">
      <alignment horizontal="left" vertical="center" wrapText="1" indent="5"/>
    </xf>
    <xf numFmtId="0" fontId="20" fillId="0" borderId="6" xfId="4" applyFont="1" applyBorder="1" applyAlignment="1">
      <alignment horizontal="left" vertical="center" wrapText="1" indent="5"/>
    </xf>
    <xf numFmtId="0" fontId="48" fillId="0" borderId="0" xfId="4" applyFont="1" applyAlignment="1">
      <alignment vertical="center"/>
    </xf>
    <xf numFmtId="0" fontId="7" fillId="0" borderId="0" xfId="4" applyFont="1" applyAlignment="1">
      <alignment horizontal="right" vertical="center"/>
    </xf>
    <xf numFmtId="0" fontId="15" fillId="0" borderId="15" xfId="4" applyFont="1" applyBorder="1" applyAlignment="1">
      <alignment vertical="center" wrapText="1"/>
    </xf>
    <xf numFmtId="0" fontId="15" fillId="0" borderId="6" xfId="4" applyFont="1" applyBorder="1" applyAlignment="1">
      <alignment horizontal="right" vertical="center"/>
    </xf>
    <xf numFmtId="0" fontId="15" fillId="0" borderId="6" xfId="4" applyFont="1" applyBorder="1" applyAlignment="1">
      <alignment horizontal="left" vertical="center" wrapText="1" indent="3"/>
    </xf>
    <xf numFmtId="0" fontId="15" fillId="0" borderId="0" xfId="4" applyFont="1" applyAlignment="1">
      <alignment vertical="center" wrapText="1"/>
    </xf>
    <xf numFmtId="0" fontId="15" fillId="0" borderId="0" xfId="4" applyFont="1" applyAlignment="1">
      <alignment vertical="center"/>
    </xf>
    <xf numFmtId="0" fontId="36" fillId="0" borderId="11" xfId="4" applyFont="1" applyBorder="1" applyAlignment="1">
      <alignment horizontal="left" vertical="center" wrapText="1" indent="2"/>
    </xf>
    <xf numFmtId="0" fontId="47" fillId="0" borderId="11" xfId="4" applyFont="1" applyBorder="1" applyAlignment="1">
      <alignment horizontal="left" vertical="center" wrapText="1" indent="3"/>
    </xf>
    <xf numFmtId="0" fontId="47" fillId="0" borderId="6" xfId="4" applyFont="1" applyBorder="1" applyAlignment="1">
      <alignment horizontal="left" vertical="center" wrapText="1" indent="3"/>
    </xf>
    <xf numFmtId="0" fontId="36" fillId="0" borderId="0" xfId="4" applyFont="1" applyAlignment="1">
      <alignment horizontal="left" vertical="center" wrapText="1" indent="2"/>
    </xf>
    <xf numFmtId="0" fontId="49" fillId="0" borderId="6" xfId="4" applyFont="1" applyBorder="1" applyAlignment="1">
      <alignment horizontal="left" vertical="center" wrapText="1"/>
    </xf>
    <xf numFmtId="0" fontId="50" fillId="0" borderId="6" xfId="4" applyFont="1" applyBorder="1" applyAlignment="1">
      <alignment horizontal="right" vertical="center" wrapText="1"/>
    </xf>
    <xf numFmtId="0" fontId="50" fillId="0" borderId="0" xfId="4" applyFont="1" applyAlignment="1">
      <alignment horizontal="left" vertical="center" wrapText="1"/>
    </xf>
    <xf numFmtId="0" fontId="50" fillId="0" borderId="0" xfId="4" applyFont="1" applyAlignment="1">
      <alignment horizontal="right" vertical="center" wrapText="1"/>
    </xf>
    <xf numFmtId="0" fontId="6" fillId="2" borderId="10" xfId="4" applyFont="1" applyFill="1" applyBorder="1" applyAlignment="1">
      <alignment horizontal="left" vertical="center" wrapText="1"/>
    </xf>
    <xf numFmtId="0" fontId="6" fillId="2" borderId="2" xfId="4" applyFont="1" applyFill="1" applyBorder="1" applyAlignment="1">
      <alignment horizontal="right" vertical="center" wrapText="1"/>
    </xf>
    <xf numFmtId="167" fontId="15" fillId="0" borderId="11" xfId="4" applyNumberFormat="1" applyFont="1" applyBorder="1" applyAlignment="1">
      <alignment vertical="center"/>
    </xf>
    <xf numFmtId="167" fontId="15" fillId="0" borderId="7" xfId="4" applyNumberFormat="1" applyFont="1" applyBorder="1" applyAlignment="1">
      <alignment horizontal="right" vertical="center"/>
    </xf>
    <xf numFmtId="0" fontId="20" fillId="0" borderId="11" xfId="4" applyFont="1" applyBorder="1" applyAlignment="1">
      <alignment horizontal="left" vertical="center" wrapText="1" indent="2"/>
    </xf>
    <xf numFmtId="0" fontId="51" fillId="0" borderId="0" xfId="4" applyFont="1" applyAlignment="1">
      <alignment horizontal="left" vertical="center" wrapText="1" indent="2"/>
    </xf>
    <xf numFmtId="0" fontId="7" fillId="0" borderId="6" xfId="4" applyFont="1" applyBorder="1" applyAlignment="1">
      <alignment horizontal="left" vertical="center" wrapText="1" indent="2"/>
    </xf>
    <xf numFmtId="0" fontId="47" fillId="0" borderId="11" xfId="4" applyFont="1" applyBorder="1" applyAlignment="1">
      <alignment horizontal="left" vertical="center" wrapText="1" indent="2"/>
    </xf>
    <xf numFmtId="0" fontId="47" fillId="0" borderId="6" xfId="4" applyFont="1" applyBorder="1" applyAlignment="1">
      <alignment horizontal="left" vertical="center" wrapText="1" indent="2"/>
    </xf>
    <xf numFmtId="0" fontId="43" fillId="0" borderId="6" xfId="4" applyFont="1" applyBorder="1" applyAlignment="1">
      <alignment horizontal="left" vertical="center" wrapText="1"/>
    </xf>
    <xf numFmtId="0" fontId="47" fillId="0" borderId="0" xfId="4" applyFont="1" applyAlignment="1">
      <alignment horizontal="left" vertical="center" wrapText="1" indent="2"/>
    </xf>
    <xf numFmtId="0" fontId="49" fillId="0" borderId="0" xfId="4" applyFont="1" applyAlignment="1">
      <alignment horizontal="left" vertical="center" wrapText="1"/>
    </xf>
    <xf numFmtId="0" fontId="43" fillId="0" borderId="16" xfId="4" applyFont="1" applyBorder="1" applyAlignment="1">
      <alignment horizontal="left" vertical="center" wrapText="1"/>
    </xf>
    <xf numFmtId="0" fontId="43" fillId="0" borderId="16" xfId="4" applyFont="1" applyBorder="1" applyAlignment="1">
      <alignment horizontal="right" vertical="center" wrapText="1"/>
    </xf>
    <xf numFmtId="0" fontId="19" fillId="0" borderId="6" xfId="4" applyFont="1" applyBorder="1" applyAlignment="1">
      <alignment horizontal="left" vertical="center" wrapText="1"/>
    </xf>
    <xf numFmtId="0" fontId="19" fillId="0" borderId="6" xfId="4" applyFont="1" applyBorder="1" applyAlignment="1">
      <alignment horizontal="right" vertical="center" wrapText="1"/>
    </xf>
    <xf numFmtId="0" fontId="10" fillId="0" borderId="0" xfId="4" applyFont="1" applyAlignment="1">
      <alignment wrapText="1"/>
    </xf>
    <xf numFmtId="0" fontId="10" fillId="0" borderId="0" xfId="4" applyFont="1" applyAlignment="1">
      <alignment horizontal="right" vertical="center"/>
    </xf>
    <xf numFmtId="0" fontId="7" fillId="0" borderId="0" xfId="4" applyFont="1" applyAlignment="1">
      <alignment wrapText="1"/>
    </xf>
    <xf numFmtId="0" fontId="59" fillId="0" borderId="0" xfId="5" applyFont="1" applyAlignment="1" applyProtection="1">
      <alignment vertical="center" wrapText="1"/>
    </xf>
    <xf numFmtId="0" fontId="3" fillId="0" borderId="0" xfId="4" applyFont="1" applyAlignment="1">
      <alignment horizontal="right" vertical="center"/>
    </xf>
    <xf numFmtId="0" fontId="11" fillId="0" borderId="0" xfId="4" applyFont="1" applyAlignment="1">
      <alignment vertical="center" wrapText="1"/>
    </xf>
    <xf numFmtId="0" fontId="11" fillId="0" borderId="0" xfId="4" applyFont="1" applyAlignment="1">
      <alignment horizontal="right" vertical="center"/>
    </xf>
    <xf numFmtId="0" fontId="12" fillId="0" borderId="19" xfId="4" applyFont="1" applyBorder="1" applyAlignment="1">
      <alignment wrapText="1"/>
    </xf>
    <xf numFmtId="0" fontId="6" fillId="2" borderId="10" xfId="4" applyFont="1" applyFill="1" applyBorder="1" applyAlignment="1">
      <alignment horizontal="left" wrapText="1"/>
    </xf>
    <xf numFmtId="0" fontId="15" fillId="0" borderId="16" xfId="4" applyFont="1" applyBorder="1" applyAlignment="1">
      <alignment wrapText="1"/>
    </xf>
    <xf numFmtId="0" fontId="51" fillId="0" borderId="21" xfId="4" applyFont="1" applyBorder="1" applyAlignment="1">
      <alignment horizontal="left" vertical="center" wrapText="1"/>
    </xf>
    <xf numFmtId="0" fontId="7" fillId="0" borderId="11" xfId="4" applyFont="1" applyBorder="1" applyAlignment="1">
      <alignment horizontal="right" vertical="center"/>
    </xf>
    <xf numFmtId="0" fontId="51" fillId="0" borderId="22" xfId="4" applyFont="1" applyBorder="1" applyAlignment="1">
      <alignment horizontal="left" vertical="center" wrapText="1"/>
    </xf>
    <xf numFmtId="0" fontId="7" fillId="0" borderId="6" xfId="4" applyFont="1" applyBorder="1" applyAlignment="1">
      <alignment horizontal="right" vertical="center"/>
    </xf>
    <xf numFmtId="0" fontId="51" fillId="0" borderId="0" xfId="4" applyFont="1" applyAlignment="1">
      <alignment horizontal="left" vertical="center" wrapText="1"/>
    </xf>
    <xf numFmtId="0" fontId="51" fillId="0" borderId="6" xfId="4" applyFont="1" applyBorder="1" applyAlignment="1">
      <alignment horizontal="left" vertical="center" wrapText="1"/>
    </xf>
    <xf numFmtId="0" fontId="12" fillId="0" borderId="0" xfId="4" applyFont="1" applyAlignment="1">
      <alignment wrapText="1"/>
    </xf>
    <xf numFmtId="0" fontId="15" fillId="0" borderId="15" xfId="4" applyFont="1" applyBorder="1" applyAlignment="1">
      <alignment wrapText="1"/>
    </xf>
    <xf numFmtId="0" fontId="43" fillId="0" borderId="11" xfId="4" applyFont="1" applyBorder="1" applyAlignment="1">
      <alignment horizontal="left" vertical="center" wrapText="1"/>
    </xf>
    <xf numFmtId="0" fontId="43" fillId="0" borderId="0" xfId="4" applyFont="1" applyAlignment="1">
      <alignment horizontal="left" vertical="center" wrapText="1"/>
    </xf>
    <xf numFmtId="0" fontId="47" fillId="0" borderId="0" xfId="4" applyFont="1" applyAlignment="1">
      <alignment horizontal="left" vertical="center" wrapText="1"/>
    </xf>
    <xf numFmtId="0" fontId="47" fillId="0" borderId="6" xfId="4" applyFont="1" applyBorder="1" applyAlignment="1">
      <alignment horizontal="left" vertical="center" wrapText="1"/>
    </xf>
    <xf numFmtId="0" fontId="6" fillId="2" borderId="14" xfId="4" applyFont="1" applyFill="1" applyBorder="1" applyAlignment="1">
      <alignment horizontal="left" wrapText="1"/>
    </xf>
    <xf numFmtId="0" fontId="6" fillId="2" borderId="14" xfId="4" applyFont="1" applyFill="1" applyBorder="1" applyAlignment="1">
      <alignment horizontal="right" vertical="center" wrapText="1"/>
    </xf>
    <xf numFmtId="0" fontId="15" fillId="0" borderId="6" xfId="4" applyFont="1" applyBorder="1" applyAlignment="1">
      <alignment wrapText="1"/>
    </xf>
    <xf numFmtId="0" fontId="15" fillId="0" borderId="0" xfId="4" applyFont="1" applyAlignment="1">
      <alignment wrapText="1"/>
    </xf>
    <xf numFmtId="0" fontId="15" fillId="0" borderId="5" xfId="4" applyFont="1" applyBorder="1" applyAlignment="1">
      <alignment wrapText="1"/>
    </xf>
    <xf numFmtId="0" fontId="15" fillId="0" borderId="5" xfId="4" applyFont="1" applyBorder="1" applyAlignment="1">
      <alignment vertical="center" wrapText="1"/>
    </xf>
    <xf numFmtId="0" fontId="20" fillId="0" borderId="0" xfId="4" applyFont="1" applyAlignment="1">
      <alignment horizontal="left" vertical="center" wrapText="1"/>
    </xf>
    <xf numFmtId="0" fontId="20" fillId="0" borderId="6" xfId="4" applyFont="1" applyBorder="1" applyAlignment="1">
      <alignment horizontal="left" vertical="center" wrapText="1"/>
    </xf>
    <xf numFmtId="0" fontId="46" fillId="0" borderId="0" xfId="4" applyFont="1" applyAlignment="1">
      <alignment horizontal="right" vertical="center"/>
    </xf>
    <xf numFmtId="0" fontId="15" fillId="0" borderId="0" xfId="4" applyFont="1" applyAlignment="1">
      <alignment horizontal="right" vertical="center"/>
    </xf>
    <xf numFmtId="0" fontId="12" fillId="0" borderId="0" xfId="4" applyFont="1" applyAlignment="1">
      <alignment horizontal="left" vertical="top" wrapText="1"/>
    </xf>
    <xf numFmtId="0" fontId="43" fillId="0" borderId="6" xfId="4" applyFont="1" applyBorder="1" applyAlignment="1">
      <alignment vertical="center" wrapText="1"/>
    </xf>
    <xf numFmtId="0" fontId="51" fillId="0" borderId="0" xfId="4" applyFont="1" applyAlignment="1">
      <alignment horizontal="left" vertical="center" wrapText="1" indent="3"/>
    </xf>
    <xf numFmtId="0" fontId="43" fillId="0" borderId="4" xfId="4" applyFont="1" applyBorder="1" applyAlignment="1">
      <alignment vertical="center" wrapText="1"/>
    </xf>
    <xf numFmtId="0" fontId="7" fillId="0" borderId="7" xfId="4" applyFont="1" applyBorder="1" applyAlignment="1">
      <alignment horizontal="left" vertical="center" wrapText="1" indent="2"/>
    </xf>
    <xf numFmtId="0" fontId="7" fillId="0" borderId="7" xfId="4" applyFont="1" applyBorder="1" applyAlignment="1">
      <alignment horizontal="right" vertical="center" wrapText="1"/>
    </xf>
    <xf numFmtId="0" fontId="7" fillId="0" borderId="5" xfId="4" applyFont="1" applyBorder="1" applyAlignment="1">
      <alignment horizontal="left" vertical="center" wrapText="1" indent="3"/>
    </xf>
    <xf numFmtId="0" fontId="12" fillId="0" borderId="0" xfId="4" applyFont="1" applyAlignment="1">
      <alignment horizontal="left" vertical="center" wrapText="1" indent="1"/>
    </xf>
    <xf numFmtId="0" fontId="51" fillId="0" borderId="6" xfId="4" applyFont="1" applyBorder="1" applyAlignment="1">
      <alignment horizontal="left" vertical="center" wrapText="1" indent="3"/>
    </xf>
    <xf numFmtId="0" fontId="6" fillId="2" borderId="2" xfId="4" applyFont="1" applyFill="1" applyBorder="1" applyAlignment="1">
      <alignment horizontal="left" vertical="center" wrapText="1"/>
    </xf>
    <xf numFmtId="0" fontId="6" fillId="0" borderId="7" xfId="4" applyFont="1" applyBorder="1" applyAlignment="1">
      <alignment horizontal="right" vertical="center" wrapText="1"/>
    </xf>
    <xf numFmtId="0" fontId="20" fillId="0" borderId="6" xfId="4" applyFont="1" applyBorder="1" applyAlignment="1">
      <alignment horizontal="right" vertical="center" wrapText="1"/>
    </xf>
    <xf numFmtId="0" fontId="20" fillId="0" borderId="0" xfId="4" applyFont="1" applyAlignment="1">
      <alignment horizontal="right" vertical="center" wrapText="1"/>
    </xf>
    <xf numFmtId="0" fontId="41" fillId="0" borderId="0" xfId="4" applyFont="1" applyAlignment="1">
      <alignment horizontal="left" wrapText="1"/>
    </xf>
    <xf numFmtId="0" fontId="20" fillId="0" borderId="11" xfId="4" applyFont="1" applyBorder="1" applyAlignment="1">
      <alignment horizontal="left" vertical="center" wrapText="1"/>
    </xf>
    <xf numFmtId="0" fontId="20" fillId="0" borderId="11" xfId="4" applyFont="1" applyBorder="1" applyAlignment="1">
      <alignment horizontal="right" vertical="center" wrapText="1"/>
    </xf>
    <xf numFmtId="0" fontId="20" fillId="0" borderId="5" xfId="4" applyFont="1" applyBorder="1" applyAlignment="1">
      <alignment horizontal="left" vertical="center" wrapText="1"/>
    </xf>
    <xf numFmtId="0" fontId="20" fillId="0" borderId="5" xfId="4" applyFont="1" applyBorder="1" applyAlignment="1">
      <alignment horizontal="right" vertical="center" wrapText="1"/>
    </xf>
    <xf numFmtId="0" fontId="53" fillId="0" borderId="0" xfId="4" applyFont="1" applyAlignment="1">
      <alignment vertical="center" wrapText="1"/>
    </xf>
    <xf numFmtId="0" fontId="43" fillId="0" borderId="4" xfId="4" applyFont="1" applyBorder="1" applyAlignment="1">
      <alignment horizontal="left" vertical="center" wrapText="1"/>
    </xf>
    <xf numFmtId="0" fontId="43" fillId="0" borderId="4" xfId="4" applyFont="1" applyBorder="1" applyAlignment="1">
      <alignment horizontal="right" vertical="center" wrapText="1"/>
    </xf>
    <xf numFmtId="0" fontId="6" fillId="2" borderId="10" xfId="4" applyFont="1" applyFill="1" applyBorder="1" applyAlignment="1">
      <alignment vertical="center"/>
    </xf>
    <xf numFmtId="0" fontId="6" fillId="2" borderId="14" xfId="4" applyFont="1" applyFill="1" applyBorder="1" applyAlignment="1">
      <alignment horizontal="right" vertical="center"/>
    </xf>
    <xf numFmtId="0" fontId="7" fillId="0" borderId="11" xfId="4" applyFont="1" applyBorder="1" applyAlignment="1">
      <alignment horizontal="left" vertical="center"/>
    </xf>
    <xf numFmtId="0" fontId="7" fillId="0" borderId="6" xfId="4" applyFont="1" applyBorder="1" applyAlignment="1">
      <alignment horizontal="left" vertical="center"/>
    </xf>
    <xf numFmtId="0" fontId="57" fillId="0" borderId="0" xfId="4" applyAlignment="1">
      <alignment horizontal="right" vertical="center"/>
    </xf>
    <xf numFmtId="0" fontId="15" fillId="0" borderId="16" xfId="4" applyFont="1" applyBorder="1" applyAlignment="1">
      <alignment vertical="center"/>
    </xf>
    <xf numFmtId="0" fontId="13" fillId="0" borderId="6" xfId="4" applyFont="1" applyBorder="1" applyAlignment="1">
      <alignment horizontal="left" vertical="center"/>
    </xf>
    <xf numFmtId="0" fontId="9" fillId="0" borderId="6" xfId="4" applyFont="1" applyBorder="1" applyAlignment="1">
      <alignment horizontal="right" vertical="center"/>
    </xf>
    <xf numFmtId="0" fontId="51" fillId="0" borderId="0" xfId="4" applyFont="1" applyAlignment="1">
      <alignment horizontal="left" vertical="center"/>
    </xf>
    <xf numFmtId="0" fontId="51" fillId="0" borderId="6" xfId="4" applyFont="1" applyBorder="1" applyAlignment="1">
      <alignment horizontal="left" vertical="center"/>
    </xf>
    <xf numFmtId="0" fontId="36" fillId="0" borderId="6" xfId="4" applyFont="1" applyBorder="1" applyAlignment="1">
      <alignment horizontal="left" vertical="center"/>
    </xf>
    <xf numFmtId="0" fontId="54" fillId="0" borderId="6" xfId="4" applyFont="1" applyBorder="1" applyAlignment="1">
      <alignment horizontal="right" vertical="center"/>
    </xf>
    <xf numFmtId="0" fontId="47" fillId="0" borderId="0" xfId="4" applyFont="1" applyAlignment="1">
      <alignment horizontal="left" vertical="center"/>
    </xf>
    <xf numFmtId="0" fontId="47" fillId="0" borderId="6" xfId="4" applyFont="1" applyBorder="1" applyAlignment="1">
      <alignment horizontal="left" vertical="center"/>
    </xf>
    <xf numFmtId="0" fontId="20" fillId="3" borderId="11" xfId="4" applyFont="1" applyFill="1" applyBorder="1" applyAlignment="1">
      <alignment horizontal="left" vertical="center"/>
    </xf>
    <xf numFmtId="0" fontId="20" fillId="3" borderId="11" xfId="4" applyFont="1" applyFill="1" applyBorder="1" applyAlignment="1">
      <alignment horizontal="right" vertical="center"/>
    </xf>
    <xf numFmtId="0" fontId="20" fillId="3" borderId="6" xfId="4" applyFont="1" applyFill="1" applyBorder="1" applyAlignment="1">
      <alignment horizontal="left" vertical="center"/>
    </xf>
    <xf numFmtId="0" fontId="20" fillId="3" borderId="6" xfId="4" applyFont="1" applyFill="1" applyBorder="1" applyAlignment="1">
      <alignment horizontal="right" vertical="center"/>
    </xf>
    <xf numFmtId="0" fontId="6" fillId="2" borderId="14" xfId="4" applyFont="1" applyFill="1" applyBorder="1" applyAlignment="1">
      <alignment horizontal="left" vertical="center" wrapText="1"/>
    </xf>
    <xf numFmtId="0" fontId="7" fillId="0" borderId="0" xfId="4" applyFont="1" applyAlignment="1">
      <alignment horizontal="left" vertical="center" wrapText="1" indent="2"/>
    </xf>
    <xf numFmtId="0" fontId="35" fillId="0" borderId="0" xfId="4" applyFont="1" applyAlignment="1">
      <alignment vertical="center" wrapText="1"/>
    </xf>
    <xf numFmtId="0" fontId="35" fillId="0" borderId="0" xfId="4" applyFont="1" applyAlignment="1">
      <alignment horizontal="right" vertical="center" wrapText="1"/>
    </xf>
    <xf numFmtId="0" fontId="15" fillId="0" borderId="6" xfId="4" applyFont="1" applyBorder="1" applyAlignment="1">
      <alignment vertical="center" wrapText="1"/>
    </xf>
    <xf numFmtId="0" fontId="7" fillId="0" borderId="11" xfId="4" applyFont="1" applyBorder="1" applyAlignment="1">
      <alignment horizontal="left" vertical="center" wrapText="1" indent="2"/>
    </xf>
    <xf numFmtId="0" fontId="6" fillId="2" borderId="12" xfId="4" applyFont="1" applyFill="1" applyBorder="1" applyAlignment="1">
      <alignment vertical="center" wrapText="1"/>
    </xf>
    <xf numFmtId="0" fontId="6" fillId="2" borderId="23" xfId="4" applyFont="1" applyFill="1" applyBorder="1" applyAlignment="1">
      <alignment vertical="center" wrapText="1"/>
    </xf>
    <xf numFmtId="0" fontId="57" fillId="0" borderId="0" xfId="4" applyAlignment="1">
      <alignment horizontal="right" vertical="center" wrapText="1"/>
    </xf>
    <xf numFmtId="0" fontId="57" fillId="0" borderId="0" xfId="4" applyAlignment="1">
      <alignment vertical="center" wrapText="1"/>
    </xf>
    <xf numFmtId="0" fontId="12" fillId="0" borderId="0" xfId="4" applyFont="1" applyAlignment="1">
      <alignment horizontal="left" vertical="center" wrapText="1"/>
    </xf>
    <xf numFmtId="0" fontId="12" fillId="0" borderId="7" xfId="4" applyFont="1" applyBorder="1" applyAlignment="1">
      <alignment horizontal="left" vertical="center" wrapText="1"/>
    </xf>
    <xf numFmtId="0" fontId="15" fillId="0" borderId="7" xfId="4" applyFont="1" applyBorder="1" applyAlignment="1">
      <alignment vertical="top" wrapText="1"/>
    </xf>
    <xf numFmtId="0" fontId="12" fillId="0" borderId="11" xfId="4" applyFont="1" applyBorder="1" applyAlignment="1">
      <alignment horizontal="left" vertical="center" wrapText="1"/>
    </xf>
    <xf numFmtId="0" fontId="12" fillId="0" borderId="6" xfId="4" applyFont="1" applyBorder="1" applyAlignment="1">
      <alignment horizontal="left" vertical="center" wrapText="1"/>
    </xf>
    <xf numFmtId="0" fontId="61" fillId="0" borderId="0" xfId="0" applyFont="1" applyAlignment="1">
      <alignment horizontal="left" vertical="center" wrapText="1"/>
    </xf>
    <xf numFmtId="170" fontId="52" fillId="0" borderId="7" xfId="1" applyNumberFormat="1" applyFont="1" applyFill="1" applyBorder="1" applyAlignment="1" applyProtection="1">
      <alignment horizontal="right" vertical="center"/>
    </xf>
    <xf numFmtId="43" fontId="52" fillId="0" borderId="7" xfId="1" applyFont="1" applyFill="1" applyBorder="1" applyAlignment="1" applyProtection="1">
      <alignment horizontal="right" vertical="center"/>
    </xf>
    <xf numFmtId="172" fontId="7" fillId="0" borderId="11" xfId="0" applyNumberFormat="1" applyFont="1" applyBorder="1" applyAlignment="1">
      <alignment horizontal="right" vertical="center"/>
    </xf>
    <xf numFmtId="172" fontId="24" fillId="6" borderId="0" xfId="0" applyNumberFormat="1" applyFont="1" applyFill="1" applyAlignment="1">
      <alignment horizontal="right" vertical="center" wrapText="1"/>
    </xf>
    <xf numFmtId="0" fontId="7" fillId="0" borderId="3" xfId="4" applyFont="1" applyBorder="1" applyAlignment="1">
      <alignment horizontal="left" vertical="center" wrapText="1"/>
    </xf>
    <xf numFmtId="0" fontId="7" fillId="0" borderId="5" xfId="4" applyFont="1" applyBorder="1" applyAlignment="1">
      <alignment horizontal="left" vertical="center" wrapText="1"/>
    </xf>
    <xf numFmtId="0" fontId="7" fillId="0" borderId="0" xfId="4" applyFont="1" applyAlignment="1">
      <alignment horizontal="left" vertical="center" wrapText="1"/>
    </xf>
    <xf numFmtId="0" fontId="7" fillId="0" borderId="11" xfId="4" applyFont="1" applyBorder="1" applyAlignment="1">
      <alignment horizontal="left" vertical="center" wrapText="1"/>
    </xf>
    <xf numFmtId="0" fontId="26" fillId="0" borderId="0" xfId="0" applyFont="1" applyAlignment="1">
      <alignment horizontal="center"/>
    </xf>
    <xf numFmtId="0" fontId="33" fillId="0" borderId="0" xfId="0" applyFont="1" applyAlignment="1">
      <alignment horizontal="left" vertical="top" wrapText="1" readingOrder="1"/>
    </xf>
    <xf numFmtId="0" fontId="30" fillId="0" borderId="0" xfId="0" applyFont="1" applyAlignment="1">
      <alignment horizontal="left" vertical="top" wrapText="1" readingOrder="1"/>
    </xf>
    <xf numFmtId="0" fontId="59" fillId="0" borderId="0" xfId="4" applyFont="1" applyAlignment="1">
      <alignment horizontal="left" wrapText="1"/>
    </xf>
    <xf numFmtId="0" fontId="12" fillId="0" borderId="0" xfId="0" applyFont="1" applyAlignment="1">
      <alignment horizontal="left" vertical="top" wrapText="1"/>
    </xf>
    <xf numFmtId="0" fontId="12" fillId="0" borderId="13" xfId="4" applyFont="1" applyBorder="1" applyAlignment="1">
      <alignment horizontal="left" vertical="center" wrapText="1"/>
    </xf>
    <xf numFmtId="0" fontId="12" fillId="0" borderId="13" xfId="0" applyFont="1" applyBorder="1" applyAlignment="1">
      <alignment horizontal="left" vertical="center" wrapText="1"/>
    </xf>
    <xf numFmtId="0" fontId="8" fillId="0" borderId="0" xfId="0" applyFont="1" applyAlignment="1">
      <alignment horizontal="left" vertical="top" wrapText="1"/>
    </xf>
    <xf numFmtId="0" fontId="12" fillId="0" borderId="0" xfId="0" applyFont="1" applyAlignment="1">
      <alignment horizontal="left" vertical="center" wrapText="1"/>
    </xf>
    <xf numFmtId="0" fontId="12" fillId="0" borderId="1" xfId="0" applyFont="1" applyBorder="1" applyAlignment="1">
      <alignment horizontal="left" vertical="top" wrapText="1"/>
    </xf>
    <xf numFmtId="0" fontId="12" fillId="0" borderId="17" xfId="0" applyFont="1" applyBorder="1" applyAlignment="1">
      <alignment horizontal="left" vertical="top" wrapText="1"/>
    </xf>
    <xf numFmtId="0" fontId="12" fillId="0" borderId="12" xfId="0" applyFont="1" applyBorder="1" applyAlignment="1">
      <alignment horizontal="left" vertical="top" wrapText="1"/>
    </xf>
    <xf numFmtId="0" fontId="12" fillId="0" borderId="0" xfId="4" applyFont="1" applyAlignment="1">
      <alignment horizontal="left" vertical="top" wrapText="1"/>
    </xf>
    <xf numFmtId="0" fontId="48" fillId="0" borderId="0" xfId="4" applyFont="1" applyAlignment="1">
      <alignment vertical="top" wrapText="1"/>
    </xf>
    <xf numFmtId="0" fontId="7" fillId="0" borderId="6" xfId="4" applyFont="1" applyBorder="1" applyAlignment="1">
      <alignment horizontal="left" vertical="center" wrapText="1"/>
    </xf>
    <xf numFmtId="0" fontId="6" fillId="2" borderId="2" xfId="4" applyFont="1" applyFill="1" applyBorder="1" applyAlignment="1">
      <alignment horizontal="center" vertical="center" wrapText="1"/>
    </xf>
    <xf numFmtId="0" fontId="6" fillId="2" borderId="24" xfId="4"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2" fillId="5" borderId="0" xfId="0" applyFont="1" applyFill="1" applyAlignment="1">
      <alignment horizontal="right" vertical="center"/>
    </xf>
  </cellXfs>
  <cellStyles count="6">
    <cellStyle name="Comma" xfId="1" builtinId="3"/>
    <cellStyle name="Hyperlink" xfId="3" builtinId="8"/>
    <cellStyle name="Hyperlink 2" xfId="5" xr:uid="{94271498-E31A-E540-A8B6-F999B969C742}"/>
    <cellStyle name="Normal" xfId="0" builtinId="0"/>
    <cellStyle name="Normal 2" xfId="4" xr:uid="{6AF909B1-6166-D943-ADC8-BCCDBE1E1432}"/>
    <cellStyle name="Percent" xfId="2" builtinId="5"/>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00000000000003E-2"/>
          <c:y val="0.24875"/>
          <c:w val="0.36575000000000002"/>
          <c:h val="0.61099999999999999"/>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F274-BD4A-9A87-499F77ADF05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274-BD4A-9A87-499F77ADF059}"/>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F274-BD4A-9A87-499F77ADF059}"/>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F274-BD4A-9A87-499F77ADF059}"/>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F274-BD4A-9A87-499F77ADF059}"/>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F274-BD4A-9A87-499F77ADF059}"/>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F274-BD4A-9A87-499F77ADF059}"/>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F274-BD4A-9A87-499F77ADF059}"/>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F274-BD4A-9A87-499F77ADF059}"/>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F274-BD4A-9A87-499F77ADF059}"/>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F274-BD4A-9A87-499F77ADF059}"/>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F274-BD4A-9A87-499F77ADF059}"/>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F274-BD4A-9A87-499F77ADF059}"/>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B-F274-BD4A-9A87-499F77ADF059}"/>
              </c:ext>
            </c:extLst>
          </c:dPt>
          <c:dLbls>
            <c:numFmt formatCode="#,##0.0" sourceLinked="0"/>
            <c:spPr>
              <a:noFill/>
              <a:ln w="6350">
                <a:noFill/>
              </a:ln>
              <a:effectLst/>
            </c:spPr>
            <c:txPr>
              <a:bodyPr rot="0" spcFirstLastPara="1" vertOverflow="ellipsis" vert="horz" wrap="square" anchor="ctr" anchorCtr="1"/>
              <a:lstStyle/>
              <a:p>
                <a:pPr algn="ct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Emissions!$B$16:$B$29</c:f>
              <c:strCache>
                <c:ptCount val="14"/>
                <c:pt idx="0">
                  <c:v>Oil and gas exploration and production</c:v>
                </c:pt>
                <c:pt idx="1">
                  <c:v>Oil and gas refining</c:v>
                </c:pt>
                <c:pt idx="2">
                  <c:v>Oil transportation</c:v>
                </c:pt>
                <c:pt idx="3">
                  <c:v>Gas transportation</c:v>
                </c:pt>
                <c:pt idx="4">
                  <c:v>Uranium exploration and production</c:v>
                </c:pt>
                <c:pt idx="5">
                  <c:v>Electricity production</c:v>
                </c:pt>
                <c:pt idx="6">
                  <c:v>Heat production</c:v>
                </c:pt>
                <c:pt idx="7">
                  <c:v>Railway transportation</c:v>
                </c:pt>
                <c:pt idx="8">
                  <c:v>Passenger air transportation</c:v>
                </c:pt>
                <c:pt idx="9">
                  <c:v>Telecommunication services</c:v>
                </c:pt>
                <c:pt idx="10">
                  <c:v>Electric power transmission sector</c:v>
                </c:pt>
                <c:pt idx="11">
                  <c:v>Production of chemical products</c:v>
                </c:pt>
                <c:pt idx="12">
                  <c:v>Coal mining</c:v>
                </c:pt>
                <c:pt idx="13">
                  <c:v>Metallurgical projects (For Tau-Ken Altyn only, Tau-Ken Temir is at downtime)</c:v>
                </c:pt>
              </c:strCache>
            </c:strRef>
          </c:cat>
          <c:val>
            <c:numRef>
              <c:f>Emissions!$H$16:$H$29</c:f>
              <c:numCache>
                <c:formatCode>0.0</c:formatCode>
                <c:ptCount val="14"/>
                <c:pt idx="0">
                  <c:v>3.98</c:v>
                </c:pt>
                <c:pt idx="1">
                  <c:v>4.9400000000000004</c:v>
                </c:pt>
                <c:pt idx="2">
                  <c:v>0.14000000000000001</c:v>
                </c:pt>
                <c:pt idx="3">
                  <c:v>3.94</c:v>
                </c:pt>
                <c:pt idx="4">
                  <c:v>0.12</c:v>
                </c:pt>
                <c:pt idx="5">
                  <c:v>29.73</c:v>
                </c:pt>
                <c:pt idx="6">
                  <c:v>2.17</c:v>
                </c:pt>
                <c:pt idx="7">
                  <c:v>2.21</c:v>
                </c:pt>
                <c:pt idx="8">
                  <c:v>0</c:v>
                </c:pt>
                <c:pt idx="9">
                  <c:v>0.03</c:v>
                </c:pt>
                <c:pt idx="10">
                  <c:v>0.01</c:v>
                </c:pt>
                <c:pt idx="11">
                  <c:v>2.9999999999999997E-4</c:v>
                </c:pt>
                <c:pt idx="12">
                  <c:v>1.1100000000000001</c:v>
                </c:pt>
                <c:pt idx="13">
                  <c:v>2E-3</c:v>
                </c:pt>
              </c:numCache>
            </c:numRef>
          </c:val>
          <c:extLst>
            <c:ext xmlns:c16="http://schemas.microsoft.com/office/drawing/2014/chart" uri="{C3380CC4-5D6E-409C-BE32-E72D297353CC}">
              <c16:uniqueId val="{0000001C-F274-BD4A-9A87-499F77ADF059}"/>
            </c:ext>
          </c:extLst>
        </c:ser>
        <c:dLbls>
          <c:showLegendKey val="0"/>
          <c:showVal val="1"/>
          <c:showCatName val="0"/>
          <c:showSerName val="0"/>
          <c:showPercent val="0"/>
          <c:showBubbleSize val="0"/>
          <c:showLeaderLines val="1"/>
        </c:dLbls>
        <c:firstSliceAng val="0"/>
      </c:pieChart>
      <c:spPr>
        <a:noFill/>
        <a:ln w="6350">
          <a:noFill/>
        </a:ln>
        <a:effectLst/>
      </c:spPr>
    </c:plotArea>
    <c:legend>
      <c:legendPos val="r"/>
      <c:layout>
        <c:manualLayout>
          <c:xMode val="edge"/>
          <c:yMode val="edge"/>
          <c:x val="0.50124999999999997"/>
          <c:y val="2.3E-2"/>
          <c:w val="0.47199999999999998"/>
          <c:h val="0.94925000000000004"/>
        </c:manualLayout>
      </c:layout>
      <c:overlay val="0"/>
      <c:spPr>
        <a:noFill/>
        <a:ln w="6350">
          <a:noFill/>
        </a:ln>
        <a:effectLst/>
      </c:spPr>
      <c:txPr>
        <a:bodyPr rot="0" spcFirstLastPara="1" vertOverflow="ellipsis" vert="horz" wrap="square" anchor="ctr" anchorCtr="1"/>
        <a:lstStyle/>
        <a:p>
          <a:pPr algn="ct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K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50000000000001"/>
          <c:y val="9.2999999999999999E-2"/>
          <c:w val="0.76749999999999996"/>
          <c:h val="0.70474999999999999"/>
        </c:manualLayout>
      </c:layout>
      <c:barChart>
        <c:barDir val="col"/>
        <c:grouping val="stacked"/>
        <c:varyColors val="0"/>
        <c:ser>
          <c:idx val="1"/>
          <c:order val="0"/>
          <c:tx>
            <c:v>Scope 1</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Emissions!$E$7:$H$7</c:f>
              <c:numCache>
                <c:formatCode>General</c:formatCode>
                <c:ptCount val="4"/>
                <c:pt idx="0">
                  <c:v>2021</c:v>
                </c:pt>
                <c:pt idx="1">
                  <c:v>2022</c:v>
                </c:pt>
                <c:pt idx="2">
                  <c:v>2023</c:v>
                </c:pt>
                <c:pt idx="3">
                  <c:v>2024</c:v>
                </c:pt>
              </c:numCache>
            </c:numRef>
          </c:cat>
          <c:val>
            <c:numRef>
              <c:f>Emissions!$E$9:$H$9</c:f>
              <c:numCache>
                <c:formatCode>0.0</c:formatCode>
                <c:ptCount val="4"/>
                <c:pt idx="0">
                  <c:v>61.59</c:v>
                </c:pt>
                <c:pt idx="1">
                  <c:v>50.57</c:v>
                </c:pt>
                <c:pt idx="2">
                  <c:v>49.81</c:v>
                </c:pt>
                <c:pt idx="3">
                  <c:v>48.38</c:v>
                </c:pt>
              </c:numCache>
            </c:numRef>
          </c:val>
          <c:extLst>
            <c:ext xmlns:c16="http://schemas.microsoft.com/office/drawing/2014/chart" uri="{C3380CC4-5D6E-409C-BE32-E72D297353CC}">
              <c16:uniqueId val="{00000000-BF9D-8746-B1E3-693EEC5968B0}"/>
            </c:ext>
          </c:extLst>
        </c:ser>
        <c:ser>
          <c:idx val="2"/>
          <c:order val="1"/>
          <c:tx>
            <c:v>Scope 2</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effectLst>
                      <a:outerShdw blurRad="50800" dist="50800" dir="5400000" sx="14000" sy="14000" algn="ctr" rotWithShape="0">
                        <a:srgbClr val="000000">
                          <a:alpha val="43137"/>
                        </a:srgbClr>
                      </a:outerShdw>
                    </a:effectLst>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Emissions!$E$7:$H$7</c:f>
              <c:numCache>
                <c:formatCode>General</c:formatCode>
                <c:ptCount val="4"/>
                <c:pt idx="0">
                  <c:v>2021</c:v>
                </c:pt>
                <c:pt idx="1">
                  <c:v>2022</c:v>
                </c:pt>
                <c:pt idx="2">
                  <c:v>2023</c:v>
                </c:pt>
                <c:pt idx="3">
                  <c:v>2024</c:v>
                </c:pt>
              </c:numCache>
            </c:numRef>
          </c:cat>
          <c:val>
            <c:numRef>
              <c:f>Emissions!$E$32:$H$32</c:f>
              <c:numCache>
                <c:formatCode>General</c:formatCode>
                <c:ptCount val="4"/>
                <c:pt idx="0">
                  <c:v>10.65</c:v>
                </c:pt>
                <c:pt idx="1">
                  <c:v>10.130000000000001</c:v>
                </c:pt>
                <c:pt idx="2">
                  <c:v>10</c:v>
                </c:pt>
                <c:pt idx="3">
                  <c:v>9.4600000000000009</c:v>
                </c:pt>
              </c:numCache>
            </c:numRef>
          </c:val>
          <c:extLst>
            <c:ext xmlns:c16="http://schemas.microsoft.com/office/drawing/2014/chart" uri="{C3380CC4-5D6E-409C-BE32-E72D297353CC}">
              <c16:uniqueId val="{00000004-BF9D-8746-B1E3-693EEC5968B0}"/>
            </c:ext>
          </c:extLst>
        </c:ser>
        <c:dLbls>
          <c:dLblPos val="inEnd"/>
          <c:showLegendKey val="0"/>
          <c:showVal val="1"/>
          <c:showCatName val="0"/>
          <c:showSerName val="0"/>
          <c:showPercent val="0"/>
          <c:showBubbleSize val="0"/>
        </c:dLbls>
        <c:gapWidth val="50"/>
        <c:overlap val="100"/>
        <c:axId val="247417515"/>
        <c:axId val="879806648"/>
      </c:barChart>
      <c:catAx>
        <c:axId val="2474175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879806648"/>
        <c:crossesAt val="0"/>
        <c:auto val="0"/>
        <c:lblAlgn val="ctr"/>
        <c:lblOffset val="100"/>
        <c:noMultiLvlLbl val="0"/>
      </c:catAx>
      <c:valAx>
        <c:axId val="879806648"/>
        <c:scaling>
          <c:orientation val="minMax"/>
          <c:max val="70"/>
        </c:scaling>
        <c:delete val="1"/>
        <c:axPos val="l"/>
        <c:numFmt formatCode="0.0" sourceLinked="1"/>
        <c:majorTickMark val="out"/>
        <c:minorTickMark val="none"/>
        <c:tickLblPos val="nextTo"/>
        <c:crossAx val="247417515"/>
        <c:crosses val="autoZero"/>
        <c:crossBetween val="between"/>
        <c:majorUnit val="10"/>
      </c:valAx>
      <c:spPr>
        <a:noFill/>
        <a:ln w="25400">
          <a:noFill/>
        </a:ln>
        <a:effectLst/>
      </c:spPr>
    </c:plotArea>
    <c:legend>
      <c:legendPos val="b"/>
      <c:layout>
        <c:manualLayout>
          <c:xMode val="edge"/>
          <c:yMode val="edge"/>
          <c:x val="0.36249999999999999"/>
          <c:y val="0.89224999999999999"/>
          <c:w val="0.28149999999999997"/>
          <c:h val="8.3750000000000005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0000000000001"/>
          <c:y val="0.18575"/>
          <c:w val="0.46750000000000003"/>
          <c:h val="0.64149999999999996"/>
        </c:manualLayout>
      </c:layout>
      <c:pieChart>
        <c:varyColors val="1"/>
        <c:ser>
          <c:idx val="0"/>
          <c:order val="0"/>
          <c:dLbls>
            <c:spPr>
              <a:noFill/>
              <a:ln w="6350">
                <a:noFill/>
              </a:ln>
              <a:effectLst/>
            </c:spPr>
            <c:txPr>
              <a:bodyPr rot="0" vert="horz"/>
              <a:lstStyle/>
              <a:p>
                <a:pPr algn="ctr">
                  <a:defRPr/>
                </a:pPr>
                <a:endParaRPr lang="en-US"/>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Emissions!$B$85:$B$90</c:f>
              <c:strCache>
                <c:ptCount val="6"/>
                <c:pt idx="0">
                  <c:v>Nitrogen oxides (in terms of NOx)</c:v>
                </c:pt>
                <c:pt idx="1">
                  <c:v>Sulfur Dioxide (SOx)</c:v>
                </c:pt>
                <c:pt idx="2">
                  <c:v> Particulate matter (PM)</c:v>
                </c:pt>
                <c:pt idx="3">
                  <c:v>Carbon oxide (CO)</c:v>
                </c:pt>
                <c:pt idx="4">
                  <c:v>Volatile organic compounds (VOCs)</c:v>
                </c:pt>
                <c:pt idx="5">
                  <c:v>Other</c:v>
                </c:pt>
              </c:strCache>
            </c:strRef>
          </c:cat>
          <c:val>
            <c:numRef>
              <c:f>Emissions!$H$85:$H$90</c:f>
              <c:numCache>
                <c:formatCode>#,##0</c:formatCode>
                <c:ptCount val="6"/>
                <c:pt idx="0">
                  <c:v>100492</c:v>
                </c:pt>
                <c:pt idx="1">
                  <c:v>227728</c:v>
                </c:pt>
                <c:pt idx="2" formatCode="General">
                  <c:v>609</c:v>
                </c:pt>
                <c:pt idx="3">
                  <c:v>39694</c:v>
                </c:pt>
                <c:pt idx="4">
                  <c:v>53648</c:v>
                </c:pt>
                <c:pt idx="5">
                  <c:v>65887</c:v>
                </c:pt>
              </c:numCache>
            </c:numRef>
          </c:val>
          <c:extLst>
            <c:ext xmlns:c16="http://schemas.microsoft.com/office/drawing/2014/chart" uri="{C3380CC4-5D6E-409C-BE32-E72D297353CC}">
              <c16:uniqueId val="{0000000C-EC23-5E47-8CA8-24AA2E11E357}"/>
            </c:ext>
          </c:extLst>
        </c:ser>
        <c:dLbls>
          <c:showLegendKey val="0"/>
          <c:showVal val="0"/>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a:lstStyle/>
    <a:p>
      <a:pPr>
        <a:defRPr sz="1000" b="1"/>
      </a:pPr>
      <a:endParaRPr lang="en-KZ"/>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49999999999999E-2"/>
          <c:y val="8.5000000000000006E-3"/>
          <c:w val="0.79249999999999998"/>
          <c:h val="0.84524999999999995"/>
        </c:manualLayout>
      </c:layout>
      <c:barChart>
        <c:barDir val="col"/>
        <c:grouping val="clustered"/>
        <c:varyColors val="0"/>
        <c:ser>
          <c:idx val="1"/>
          <c:order val="0"/>
          <c:tx>
            <c:v>2020</c:v>
          </c:tx>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2815-574B-A042-60E6EED31DD5}"/>
              </c:ext>
            </c:extLst>
          </c:dPt>
          <c:dPt>
            <c:idx val="1"/>
            <c:invertIfNegative val="0"/>
            <c:bubble3D val="0"/>
            <c:extLst>
              <c:ext xmlns:c16="http://schemas.microsoft.com/office/drawing/2014/chart" uri="{C3380CC4-5D6E-409C-BE32-E72D297353CC}">
                <c16:uniqueId val="{00000001-2815-574B-A042-60E6EED31DD5}"/>
              </c:ext>
            </c:extLst>
          </c:dPt>
          <c:dPt>
            <c:idx val="2"/>
            <c:invertIfNegative val="0"/>
            <c:bubble3D val="0"/>
            <c:extLst>
              <c:ext xmlns:c16="http://schemas.microsoft.com/office/drawing/2014/chart" uri="{C3380CC4-5D6E-409C-BE32-E72D297353CC}">
                <c16:uniqueId val="{00000002-2815-574B-A042-60E6EED31DD5}"/>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'Water resources'!$E$5:$H$5</c:f>
              <c:numCache>
                <c:formatCode>General</c:formatCode>
                <c:ptCount val="4"/>
                <c:pt idx="0">
                  <c:v>2021</c:v>
                </c:pt>
                <c:pt idx="1">
                  <c:v>2022</c:v>
                </c:pt>
                <c:pt idx="2">
                  <c:v>2023</c:v>
                </c:pt>
                <c:pt idx="3">
                  <c:v>2024</c:v>
                </c:pt>
              </c:numCache>
            </c:numRef>
          </c:cat>
          <c:val>
            <c:numRef>
              <c:f>'Water resources'!$E$6:$H$6</c:f>
              <c:numCache>
                <c:formatCode>#,##0</c:formatCode>
                <c:ptCount val="4"/>
                <c:pt idx="0">
                  <c:v>64077562</c:v>
                </c:pt>
                <c:pt idx="1">
                  <c:v>63762226</c:v>
                </c:pt>
                <c:pt idx="2">
                  <c:v>63923742</c:v>
                </c:pt>
                <c:pt idx="3" formatCode="_(* #,##0_);_(* \(#,##0\);_(* &quot;-&quot;_);_(@_)">
                  <c:v>80431713</c:v>
                </c:pt>
              </c:numCache>
            </c:numRef>
          </c:val>
          <c:extLst>
            <c:ext xmlns:c16="http://schemas.microsoft.com/office/drawing/2014/chart" uri="{C3380CC4-5D6E-409C-BE32-E72D297353CC}">
              <c16:uniqueId val="{00000004-2815-574B-A042-60E6EED31DD5}"/>
            </c:ext>
          </c:extLst>
        </c:ser>
        <c:dLbls>
          <c:showLegendKey val="0"/>
          <c:showVal val="1"/>
          <c:showCatName val="0"/>
          <c:showSerName val="0"/>
          <c:showPercent val="0"/>
          <c:showBubbleSize val="0"/>
        </c:dLbls>
        <c:gapWidth val="50"/>
        <c:axId val="640115899"/>
        <c:axId val="350718948"/>
      </c:barChart>
      <c:catAx>
        <c:axId val="6401158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mn-lt"/>
                <a:ea typeface="+mn-ea"/>
                <a:cs typeface="+mn-cs"/>
              </a:defRPr>
            </a:pPr>
            <a:endParaRPr lang="en-US"/>
          </a:p>
        </c:txPr>
        <c:crossAx val="350718948"/>
        <c:crosses val="autoZero"/>
        <c:auto val="1"/>
        <c:lblAlgn val="ctr"/>
        <c:lblOffset val="100"/>
        <c:noMultiLvlLbl val="0"/>
      </c:catAx>
      <c:valAx>
        <c:axId val="350718948"/>
        <c:scaling>
          <c:orientation val="minMax"/>
          <c:min val="0"/>
        </c:scaling>
        <c:delete val="1"/>
        <c:axPos val="l"/>
        <c:numFmt formatCode="#,##0" sourceLinked="1"/>
        <c:majorTickMark val="out"/>
        <c:minorTickMark val="none"/>
        <c:tickLblPos val="nextTo"/>
        <c:crossAx val="64011589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
          <c:y val="0.20749999999999999"/>
          <c:w val="0.51449999999999996"/>
          <c:h val="0.65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9A-8B4D-8F03-0F24855452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9A-8B4D-8F03-0F24855452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9A-8B4D-8F03-0F24855452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9A-8B4D-8F03-0F24855452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29A-8B4D-8F03-0F248554527C}"/>
              </c:ext>
            </c:extLst>
          </c:dPt>
          <c:dLbls>
            <c:spPr>
              <a:noFill/>
              <a:ln w="6350">
                <a:noFill/>
              </a:ln>
              <a:effectLst/>
            </c:spPr>
            <c:txPr>
              <a:bodyPr rot="0" spcFirstLastPara="1" vertOverflow="ellipsis" vert="horz" wrap="square" anchor="ctr" anchorCtr="1"/>
              <a:lstStyle/>
              <a:p>
                <a:pPr algn="ct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'Water resources'!$B$25:$B$29</c:f>
              <c:strCache>
                <c:ptCount val="5"/>
                <c:pt idx="0">
                  <c:v>surface sources</c:v>
                </c:pt>
                <c:pt idx="1">
                  <c:v>underground sources</c:v>
                </c:pt>
                <c:pt idx="2">
                  <c:v>municipal water supply systems</c:v>
                </c:pt>
                <c:pt idx="3">
                  <c:v>third-party water</c:v>
                </c:pt>
                <c:pt idx="4">
                  <c:v>other water systems</c:v>
                </c:pt>
              </c:strCache>
            </c:strRef>
          </c:cat>
          <c:val>
            <c:numRef>
              <c:f>'Water resources'!$H$25:$H$29</c:f>
              <c:numCache>
                <c:formatCode>#,##0</c:formatCode>
                <c:ptCount val="5"/>
                <c:pt idx="0">
                  <c:v>3723</c:v>
                </c:pt>
                <c:pt idx="1">
                  <c:v>18861</c:v>
                </c:pt>
                <c:pt idx="2">
                  <c:v>4838</c:v>
                </c:pt>
                <c:pt idx="3" formatCode="General">
                  <c:v>45</c:v>
                </c:pt>
                <c:pt idx="4">
                  <c:v>1057</c:v>
                </c:pt>
              </c:numCache>
            </c:numRef>
          </c:val>
          <c:extLst>
            <c:ext xmlns:c16="http://schemas.microsoft.com/office/drawing/2014/chart" uri="{C3380CC4-5D6E-409C-BE32-E72D297353CC}">
              <c16:uniqueId val="{0000000A-029A-8B4D-8F03-0F248554527C}"/>
            </c:ext>
          </c:extLst>
        </c:ser>
        <c:dLbls>
          <c:dLblPos val="outEnd"/>
          <c:showLegendKey val="0"/>
          <c:showVal val="1"/>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1"/>
      </a:pPr>
      <a:endParaRPr lang="en-KZ"/>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1.5E-3"/>
          <c:w val="0.87150000000000005"/>
          <c:h val="0.88475000000000004"/>
        </c:manualLayout>
      </c:layout>
      <c:barChart>
        <c:barDir val="col"/>
        <c:grouping val="clustered"/>
        <c:varyColors val="0"/>
        <c:ser>
          <c:idx val="1"/>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7BE9-9D46-8018-52B14B91A0CF}"/>
              </c:ext>
            </c:extLst>
          </c:dPt>
          <c:dPt>
            <c:idx val="1"/>
            <c:invertIfNegative val="0"/>
            <c:bubble3D val="0"/>
            <c:extLst>
              <c:ext xmlns:c16="http://schemas.microsoft.com/office/drawing/2014/chart" uri="{C3380CC4-5D6E-409C-BE32-E72D297353CC}">
                <c16:uniqueId val="{00000001-7BE9-9D46-8018-52B14B91A0CF}"/>
              </c:ext>
            </c:extLst>
          </c:dPt>
          <c:dPt>
            <c:idx val="2"/>
            <c:invertIfNegative val="0"/>
            <c:bubble3D val="0"/>
            <c:extLst>
              <c:ext xmlns:c16="http://schemas.microsoft.com/office/drawing/2014/chart" uri="{C3380CC4-5D6E-409C-BE32-E72D297353CC}">
                <c16:uniqueId val="{00000002-7BE9-9D46-8018-52B14B91A0CF}"/>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'Water resources'!$E$34:$H$34</c:f>
              <c:numCache>
                <c:formatCode>General</c:formatCode>
                <c:ptCount val="4"/>
                <c:pt idx="0">
                  <c:v>2021</c:v>
                </c:pt>
                <c:pt idx="1">
                  <c:v>2022</c:v>
                </c:pt>
                <c:pt idx="2">
                  <c:v>2023</c:v>
                </c:pt>
                <c:pt idx="3">
                  <c:v>2024</c:v>
                </c:pt>
              </c:numCache>
            </c:numRef>
          </c:cat>
          <c:val>
            <c:numRef>
              <c:f>'Water resources'!$E$35:$H$35</c:f>
              <c:numCache>
                <c:formatCode>#,##0</c:formatCode>
                <c:ptCount val="4"/>
                <c:pt idx="0">
                  <c:v>63859443</c:v>
                </c:pt>
                <c:pt idx="1">
                  <c:v>63541232</c:v>
                </c:pt>
                <c:pt idx="2">
                  <c:v>63682939</c:v>
                </c:pt>
                <c:pt idx="3">
                  <c:v>80199056</c:v>
                </c:pt>
              </c:numCache>
            </c:numRef>
          </c:val>
          <c:extLst>
            <c:ext xmlns:c16="http://schemas.microsoft.com/office/drawing/2014/chart" uri="{C3380CC4-5D6E-409C-BE32-E72D297353CC}">
              <c16:uniqueId val="{00000004-7BE9-9D46-8018-52B14B91A0CF}"/>
            </c:ext>
          </c:extLst>
        </c:ser>
        <c:dLbls>
          <c:showLegendKey val="0"/>
          <c:showVal val="0"/>
          <c:showCatName val="0"/>
          <c:showSerName val="0"/>
          <c:showPercent val="0"/>
          <c:showBubbleSize val="0"/>
        </c:dLbls>
        <c:gapWidth val="80"/>
        <c:axId val="2074218790"/>
        <c:axId val="1273948746"/>
      </c:barChart>
      <c:catAx>
        <c:axId val="207421879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mn-lt"/>
                <a:ea typeface="+mn-ea"/>
                <a:cs typeface="+mn-cs"/>
              </a:defRPr>
            </a:pPr>
            <a:endParaRPr lang="en-US"/>
          </a:p>
        </c:txPr>
        <c:crossAx val="1273948746"/>
        <c:crosses val="autoZero"/>
        <c:auto val="0"/>
        <c:lblAlgn val="ctr"/>
        <c:lblOffset val="100"/>
        <c:noMultiLvlLbl val="0"/>
      </c:catAx>
      <c:valAx>
        <c:axId val="1273948746"/>
        <c:scaling>
          <c:orientation val="minMax"/>
          <c:min val="0"/>
        </c:scaling>
        <c:delete val="1"/>
        <c:axPos val="l"/>
        <c:numFmt formatCode="#,##0" sourceLinked="1"/>
        <c:majorTickMark val="out"/>
        <c:minorTickMark val="none"/>
        <c:tickLblPos val="nextTo"/>
        <c:crossAx val="207421879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
          <c:y val="0.14499999999999999"/>
          <c:w val="0.43099999999999999"/>
          <c:h val="0.673749999999999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EA-9745-A374-D1D44AC509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EA-9745-A374-D1D44AC509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EA-9745-A374-D1D44AC509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EA-9745-A374-D1D44AC509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EA-9745-A374-D1D44AC509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EA-9745-A374-D1D44AC509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5EA-9745-A374-D1D44AC5094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5EA-9745-A374-D1D44AC5094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5EA-9745-A374-D1D44AC5094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5EA-9745-A374-D1D44AC5094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5EA-9745-A374-D1D44AC5094E}"/>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(Energy!$B$8:$B$9,Energy!$B$11:$B$16,Energy!$B$18:$B$20)</c:f>
              <c:strCache>
                <c:ptCount val="11"/>
                <c:pt idx="0">
                  <c:v>Gasoline</c:v>
                </c:pt>
                <c:pt idx="1">
                  <c:v>Diesel fuel</c:v>
                </c:pt>
                <c:pt idx="2">
                  <c:v>Heating oil</c:v>
                </c:pt>
                <c:pt idx="3">
                  <c:v>Oil</c:v>
                </c:pt>
                <c:pt idx="4">
                  <c:v>Mazut</c:v>
                </c:pt>
                <c:pt idx="5">
                  <c:v>Marine fuel (IFO fuel oil)</c:v>
                </c:pt>
                <c:pt idx="6">
                  <c:v>Associated petroleum gas</c:v>
                </c:pt>
                <c:pt idx="7">
                  <c:v>Coal</c:v>
                </c:pt>
                <c:pt idx="8">
                  <c:v>Natural gas</c:v>
                </c:pt>
                <c:pt idx="9">
                  <c:v>tail gas</c:v>
                </c:pt>
                <c:pt idx="10">
                  <c:v>CPBM (LPG)</c:v>
                </c:pt>
              </c:strCache>
            </c:strRef>
          </c:cat>
          <c:val>
            <c:numRef>
              <c:f>(Energy!$H$8:$H$9,Energy!$H$11:$H$16,Energy!$H$18:$H$20)</c:f>
              <c:numCache>
                <c:formatCode>#,##0</c:formatCode>
                <c:ptCount val="11"/>
                <c:pt idx="0">
                  <c:v>1153</c:v>
                </c:pt>
                <c:pt idx="1">
                  <c:v>32795</c:v>
                </c:pt>
                <c:pt idx="2">
                  <c:v>38495</c:v>
                </c:pt>
                <c:pt idx="3">
                  <c:v>1184</c:v>
                </c:pt>
                <c:pt idx="4">
                  <c:v>2907</c:v>
                </c:pt>
                <c:pt idx="5" formatCode="General">
                  <c:v>0</c:v>
                </c:pt>
                <c:pt idx="6">
                  <c:v>13809</c:v>
                </c:pt>
                <c:pt idx="7">
                  <c:v>338750</c:v>
                </c:pt>
                <c:pt idx="8">
                  <c:v>104826</c:v>
                </c:pt>
                <c:pt idx="9">
                  <c:v>18723</c:v>
                </c:pt>
                <c:pt idx="10" formatCode="General">
                  <c:v>92</c:v>
                </c:pt>
              </c:numCache>
            </c:numRef>
          </c:val>
          <c:extLst>
            <c:ext xmlns:c16="http://schemas.microsoft.com/office/drawing/2014/chart" uri="{C3380CC4-5D6E-409C-BE32-E72D297353CC}">
              <c16:uniqueId val="{00000016-15EA-9745-A374-D1D44AC5094E}"/>
            </c:ext>
          </c:extLst>
        </c:ser>
        <c:dLbls>
          <c:showLegendKey val="0"/>
          <c:showVal val="0"/>
          <c:showCatName val="0"/>
          <c:showSerName val="0"/>
          <c:showPercent val="0"/>
          <c:showBubbleSize val="0"/>
          <c:showLeaderLines val="1"/>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49999999999995E-2"/>
          <c:y val="0"/>
          <c:w val="0.73775000000000002"/>
          <c:h val="0.90375000000000005"/>
        </c:manualLayout>
      </c:layout>
      <c:barChart>
        <c:barDir val="col"/>
        <c:grouping val="stacked"/>
        <c:varyColors val="0"/>
        <c:ser>
          <c:idx val="0"/>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A0C6-2447-B765-348BA3F1F763}"/>
              </c:ext>
            </c:extLst>
          </c:dPt>
          <c:dPt>
            <c:idx val="1"/>
            <c:invertIfNegative val="0"/>
            <c:bubble3D val="0"/>
            <c:extLst>
              <c:ext xmlns:c16="http://schemas.microsoft.com/office/drawing/2014/chart" uri="{C3380CC4-5D6E-409C-BE32-E72D297353CC}">
                <c16:uniqueId val="{00000001-A0C6-2447-B765-348BA3F1F763}"/>
              </c:ext>
            </c:extLst>
          </c:dPt>
          <c:dPt>
            <c:idx val="2"/>
            <c:invertIfNegative val="0"/>
            <c:bubble3D val="0"/>
            <c:extLst>
              <c:ext xmlns:c16="http://schemas.microsoft.com/office/drawing/2014/chart" uri="{C3380CC4-5D6E-409C-BE32-E72D297353CC}">
                <c16:uniqueId val="{00000002-A0C6-2447-B765-348BA3F1F763}"/>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Energy!$E$5:$H$5</c:f>
              <c:numCache>
                <c:formatCode>General</c:formatCode>
                <c:ptCount val="4"/>
                <c:pt idx="0">
                  <c:v>2021</c:v>
                </c:pt>
                <c:pt idx="1">
                  <c:v>2022</c:v>
                </c:pt>
                <c:pt idx="2">
                  <c:v>2023</c:v>
                </c:pt>
                <c:pt idx="3">
                  <c:v>2024</c:v>
                </c:pt>
              </c:numCache>
            </c:numRef>
          </c:cat>
          <c:val>
            <c:numRef>
              <c:f>Energy!$E$34:$H$34</c:f>
              <c:numCache>
                <c:formatCode>#,##0</c:formatCode>
                <c:ptCount val="4"/>
                <c:pt idx="0">
                  <c:v>491962</c:v>
                </c:pt>
                <c:pt idx="1">
                  <c:v>453896</c:v>
                </c:pt>
                <c:pt idx="2">
                  <c:v>430977</c:v>
                </c:pt>
                <c:pt idx="3">
                  <c:v>444165</c:v>
                </c:pt>
              </c:numCache>
            </c:numRef>
          </c:val>
          <c:extLst>
            <c:ext xmlns:c16="http://schemas.microsoft.com/office/drawing/2014/chart" uri="{C3380CC4-5D6E-409C-BE32-E72D297353CC}">
              <c16:uniqueId val="{00000000-389C-4945-861D-8CDA36491821}"/>
            </c:ext>
          </c:extLst>
        </c:ser>
        <c:dLbls>
          <c:showLegendKey val="0"/>
          <c:showVal val="1"/>
          <c:showCatName val="0"/>
          <c:showSerName val="0"/>
          <c:showPercent val="0"/>
          <c:showBubbleSize val="0"/>
        </c:dLbls>
        <c:gapWidth val="50"/>
        <c:overlap val="100"/>
        <c:axId val="324811576"/>
        <c:axId val="321945739"/>
      </c:barChart>
      <c:catAx>
        <c:axId val="32481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321945739"/>
        <c:crosses val="autoZero"/>
        <c:auto val="1"/>
        <c:lblAlgn val="ctr"/>
        <c:lblOffset val="100"/>
        <c:noMultiLvlLbl val="0"/>
      </c:catAx>
      <c:valAx>
        <c:axId val="321945739"/>
        <c:scaling>
          <c:orientation val="minMax"/>
        </c:scaling>
        <c:delete val="1"/>
        <c:axPos val="l"/>
        <c:numFmt formatCode="#,##0" sourceLinked="1"/>
        <c:majorTickMark val="out"/>
        <c:minorTickMark val="none"/>
        <c:tickLblPos val="nextTo"/>
        <c:crossAx val="32481157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151"/>
          <c:w val="0.53649999999999998"/>
          <c:h val="0.782000000000000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47-F846-A089-893739ABD6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47-F846-A089-893739ABD6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47-F846-A089-893739ABD6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47-F846-A089-893739ABD6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47-F846-A089-893739ABD6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47-F846-A089-893739ABD6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47-F846-A089-893739ABD6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647-F846-A089-893739ABD6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647-F846-A089-893739ABD6F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647-F846-A089-893739ABD6F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647-F846-A089-893739ABD6F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647-F846-A089-893739ABD6F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647-F846-A089-893739ABD6F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7FB-1345-97A4-7F0A32CC8B34}"/>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1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extLst>
              <c:ext xmlns:c15="http://schemas.microsoft.com/office/drawing/2012/chart" uri="{CE6537A1-D6FC-4f65-9D91-7224C49458BB}"/>
            </c:extLst>
          </c:dLbls>
          <c:cat>
            <c:strRef>
              <c:f>Energy!$B$36:$B$49</c:f>
              <c:strCache>
                <c:ptCount val="14"/>
                <c:pt idx="0">
                  <c:v>Oil and gas exploration and production</c:v>
                </c:pt>
                <c:pt idx="1">
                  <c:v>Oil and gas refining</c:v>
                </c:pt>
                <c:pt idx="2">
                  <c:v>Oil transportation</c:v>
                </c:pt>
                <c:pt idx="3">
                  <c:v>Gas transportation</c:v>
                </c:pt>
                <c:pt idx="4">
                  <c:v>Uranium exploration and production</c:v>
                </c:pt>
                <c:pt idx="5">
                  <c:v>Electricity production</c:v>
                </c:pt>
                <c:pt idx="6">
                  <c:v>Heat production</c:v>
                </c:pt>
                <c:pt idx="7">
                  <c:v>Railway transportation</c:v>
                </c:pt>
                <c:pt idx="8">
                  <c:v>Production of chemical products</c:v>
                </c:pt>
                <c:pt idx="9">
                  <c:v>Metallurgical projects </c:v>
                </c:pt>
                <c:pt idx="10">
                  <c:v>Electric power transmission sector</c:v>
                </c:pt>
                <c:pt idx="11">
                  <c:v>Telecommunication services</c:v>
                </c:pt>
                <c:pt idx="12">
                  <c:v>Passenger air transportation</c:v>
                </c:pt>
                <c:pt idx="13">
                  <c:v>Petrochemicals (KPI)</c:v>
                </c:pt>
              </c:strCache>
            </c:strRef>
          </c:cat>
          <c:val>
            <c:numRef>
              <c:f>Energy!$H$36:$H$49</c:f>
              <c:numCache>
                <c:formatCode>#,##0</c:formatCode>
                <c:ptCount val="14"/>
                <c:pt idx="0">
                  <c:v>57285</c:v>
                </c:pt>
                <c:pt idx="1">
                  <c:v>59492</c:v>
                </c:pt>
                <c:pt idx="2">
                  <c:v>4229</c:v>
                </c:pt>
                <c:pt idx="3">
                  <c:v>46481</c:v>
                </c:pt>
                <c:pt idx="4">
                  <c:v>5699</c:v>
                </c:pt>
                <c:pt idx="5">
                  <c:v>175563</c:v>
                </c:pt>
                <c:pt idx="6">
                  <c:v>32153</c:v>
                </c:pt>
                <c:pt idx="7">
                  <c:v>41928</c:v>
                </c:pt>
                <c:pt idx="8" formatCode="General">
                  <c:v>59</c:v>
                </c:pt>
                <c:pt idx="9" formatCode="General">
                  <c:v>91</c:v>
                </c:pt>
                <c:pt idx="10">
                  <c:v>11370</c:v>
                </c:pt>
                <c:pt idx="11">
                  <c:v>1419</c:v>
                </c:pt>
                <c:pt idx="12" formatCode="General">
                  <c:v>0</c:v>
                </c:pt>
                <c:pt idx="13">
                  <c:v>8397</c:v>
                </c:pt>
              </c:numCache>
            </c:numRef>
          </c:val>
          <c:extLst>
            <c:ext xmlns:c16="http://schemas.microsoft.com/office/drawing/2014/chart" uri="{C3380CC4-5D6E-409C-BE32-E72D297353CC}">
              <c16:uniqueId val="{0000001A-2647-F846-A089-893739ABD6F0}"/>
            </c:ext>
          </c:extLst>
        </c:ser>
        <c:dLbls>
          <c:showLegendKey val="0"/>
          <c:showVal val="0"/>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E-3"/>
          <c:y val="0"/>
          <c:w val="0.64675000000000005"/>
          <c:h val="0.88175000000000003"/>
        </c:manualLayout>
      </c:layout>
      <c:barChart>
        <c:barDir val="col"/>
        <c:grouping val="stack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0-0316-BA43-8D41-4EF4A4D7AC69}"/>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Energy!$E$65:$H$65</c:f>
              <c:numCache>
                <c:formatCode>General</c:formatCode>
                <c:ptCount val="4"/>
                <c:pt idx="0">
                  <c:v>2021</c:v>
                </c:pt>
                <c:pt idx="1">
                  <c:v>2022</c:v>
                </c:pt>
                <c:pt idx="2">
                  <c:v>2023</c:v>
                </c:pt>
                <c:pt idx="3">
                  <c:v>2024</c:v>
                </c:pt>
              </c:numCache>
            </c:numRef>
          </c:cat>
          <c:val>
            <c:numRef>
              <c:f>Energy!$E$66:$H$66</c:f>
              <c:numCache>
                <c:formatCode>General</c:formatCode>
                <c:ptCount val="4"/>
                <c:pt idx="0" formatCode="#,##0">
                  <c:v>16547</c:v>
                </c:pt>
                <c:pt idx="1">
                  <c:v>16917</c:v>
                </c:pt>
                <c:pt idx="2" formatCode="#,##0">
                  <c:v>11497</c:v>
                </c:pt>
                <c:pt idx="3" formatCode="#,##0">
                  <c:v>12490</c:v>
                </c:pt>
              </c:numCache>
            </c:numRef>
          </c:val>
          <c:extLst>
            <c:ext xmlns:c16="http://schemas.microsoft.com/office/drawing/2014/chart" uri="{C3380CC4-5D6E-409C-BE32-E72D297353CC}">
              <c16:uniqueId val="{00000004-0316-BA43-8D41-4EF4A4D7AC69}"/>
            </c:ext>
          </c:extLst>
        </c:ser>
        <c:dLbls>
          <c:dLblPos val="inEnd"/>
          <c:showLegendKey val="0"/>
          <c:showVal val="1"/>
          <c:showCatName val="0"/>
          <c:showSerName val="0"/>
          <c:showPercent val="0"/>
          <c:showBubbleSize val="0"/>
        </c:dLbls>
        <c:gapWidth val="80"/>
        <c:overlap val="100"/>
        <c:axId val="-565702380"/>
        <c:axId val="689967988"/>
      </c:barChart>
      <c:catAx>
        <c:axId val="-5657023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689967988"/>
        <c:crosses val="autoZero"/>
        <c:auto val="1"/>
        <c:lblAlgn val="ctr"/>
        <c:lblOffset val="100"/>
        <c:noMultiLvlLbl val="0"/>
      </c:catAx>
      <c:valAx>
        <c:axId val="689967988"/>
        <c:scaling>
          <c:orientation val="minMax"/>
        </c:scaling>
        <c:delete val="1"/>
        <c:axPos val="l"/>
        <c:numFmt formatCode="#,##0" sourceLinked="1"/>
        <c:majorTickMark val="none"/>
        <c:minorTickMark val="none"/>
        <c:tickLblPos val="nextTo"/>
        <c:crossAx val="-565702380"/>
        <c:crosses val="autoZero"/>
        <c:crossBetween val="between"/>
      </c:valAx>
      <c:spPr>
        <a:noFill/>
        <a:ln w="6350">
          <a:noFill/>
        </a:ln>
        <a:effectLst>
          <a:outerShdw blurRad="50800" dist="50800" dir="5400000" sx="82000" sy="82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E-3"/>
          <c:y val="7.4999999999999997E-3"/>
          <c:w val="0.92200000000000004"/>
          <c:h val="0.86875000000000002"/>
        </c:manualLayout>
      </c:layout>
      <c:barChart>
        <c:barDir val="col"/>
        <c:grouping val="stacked"/>
        <c:varyColors val="0"/>
        <c:ser>
          <c:idx val="0"/>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6620-E04E-A11C-F33D9524D4E9}"/>
              </c:ext>
            </c:extLst>
          </c:dPt>
          <c:dPt>
            <c:idx val="1"/>
            <c:invertIfNegative val="0"/>
            <c:bubble3D val="0"/>
            <c:extLst>
              <c:ext xmlns:c16="http://schemas.microsoft.com/office/drawing/2014/chart" uri="{C3380CC4-5D6E-409C-BE32-E72D297353CC}">
                <c16:uniqueId val="{00000001-6620-E04E-A11C-F33D9524D4E9}"/>
              </c:ext>
            </c:extLst>
          </c:dPt>
          <c:dPt>
            <c:idx val="2"/>
            <c:invertIfNegative val="0"/>
            <c:bubble3D val="0"/>
            <c:extLst>
              <c:ext xmlns:c16="http://schemas.microsoft.com/office/drawing/2014/chart" uri="{C3380CC4-5D6E-409C-BE32-E72D297353CC}">
                <c16:uniqueId val="{00000002-6620-E04E-A11C-F33D9524D4E9}"/>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Waste!$E$5:$H$5</c:f>
              <c:numCache>
                <c:formatCode>General</c:formatCode>
                <c:ptCount val="4"/>
                <c:pt idx="0">
                  <c:v>2021</c:v>
                </c:pt>
                <c:pt idx="1">
                  <c:v>2022</c:v>
                </c:pt>
                <c:pt idx="2">
                  <c:v>2023</c:v>
                </c:pt>
                <c:pt idx="3">
                  <c:v>2024</c:v>
                </c:pt>
              </c:numCache>
            </c:numRef>
          </c:cat>
          <c:val>
            <c:numRef>
              <c:f>Waste!$E$6:$H$6</c:f>
              <c:numCache>
                <c:formatCode>#,##0</c:formatCode>
                <c:ptCount val="4"/>
                <c:pt idx="0">
                  <c:v>93807384</c:v>
                </c:pt>
                <c:pt idx="1">
                  <c:v>94723935</c:v>
                </c:pt>
                <c:pt idx="2">
                  <c:v>102514185</c:v>
                </c:pt>
                <c:pt idx="3">
                  <c:v>110450576</c:v>
                </c:pt>
              </c:numCache>
            </c:numRef>
          </c:val>
          <c:extLst>
            <c:ext xmlns:c16="http://schemas.microsoft.com/office/drawing/2014/chart" uri="{C3380CC4-5D6E-409C-BE32-E72D297353CC}">
              <c16:uniqueId val="{00000000-4DC9-6D49-A8E0-1705C8D1A168}"/>
            </c:ext>
          </c:extLst>
        </c:ser>
        <c:dLbls>
          <c:showLegendKey val="0"/>
          <c:showVal val="0"/>
          <c:showCatName val="0"/>
          <c:showSerName val="0"/>
          <c:showPercent val="0"/>
          <c:showBubbleSize val="0"/>
        </c:dLbls>
        <c:gapWidth val="50"/>
        <c:overlap val="100"/>
        <c:axId val="1526036755"/>
        <c:axId val="-338331282"/>
      </c:barChart>
      <c:catAx>
        <c:axId val="15260367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338331282"/>
        <c:crosses val="autoZero"/>
        <c:auto val="1"/>
        <c:lblAlgn val="ctr"/>
        <c:lblOffset val="100"/>
        <c:noMultiLvlLbl val="0"/>
      </c:catAx>
      <c:valAx>
        <c:axId val="-338331282"/>
        <c:scaling>
          <c:orientation val="minMax"/>
        </c:scaling>
        <c:delete val="1"/>
        <c:axPos val="l"/>
        <c:numFmt formatCode="#,##0" sourceLinked="1"/>
        <c:majorTickMark val="out"/>
        <c:minorTickMark val="none"/>
        <c:tickLblPos val="nextTo"/>
        <c:crossAx val="1526036755"/>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50000000000006E-2"/>
          <c:y val="3.0249999999999999E-2"/>
          <c:w val="0.82125000000000004"/>
          <c:h val="0.8987500000000000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overflow"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Employees!$E$7:$H$7</c:f>
              <c:numCache>
                <c:formatCode>General</c:formatCode>
                <c:ptCount val="4"/>
                <c:pt idx="0">
                  <c:v>2021</c:v>
                </c:pt>
                <c:pt idx="1">
                  <c:v>2022</c:v>
                </c:pt>
                <c:pt idx="2">
                  <c:v>2023</c:v>
                </c:pt>
                <c:pt idx="3">
                  <c:v>2024</c:v>
                </c:pt>
              </c:numCache>
            </c:numRef>
          </c:cat>
          <c:val>
            <c:numRef>
              <c:f>Employees!$E$8:$H$8</c:f>
              <c:numCache>
                <c:formatCode>#,##0</c:formatCode>
                <c:ptCount val="4"/>
                <c:pt idx="0">
                  <c:v>259279</c:v>
                </c:pt>
                <c:pt idx="1">
                  <c:v>261840</c:v>
                </c:pt>
                <c:pt idx="2">
                  <c:v>267814</c:v>
                </c:pt>
                <c:pt idx="3">
                  <c:v>263942</c:v>
                </c:pt>
              </c:numCache>
            </c:numRef>
          </c:val>
          <c:extLst>
            <c:ext xmlns:c16="http://schemas.microsoft.com/office/drawing/2014/chart" uri="{C3380CC4-5D6E-409C-BE32-E72D297353CC}">
              <c16:uniqueId val="{00000000-3076-3441-9207-35BD9A0089E6}"/>
            </c:ext>
          </c:extLst>
        </c:ser>
        <c:dLbls>
          <c:showLegendKey val="0"/>
          <c:showVal val="0"/>
          <c:showCatName val="0"/>
          <c:showSerName val="0"/>
          <c:showPercent val="0"/>
          <c:showBubbleSize val="0"/>
        </c:dLbls>
        <c:gapWidth val="50"/>
        <c:overlap val="-27"/>
        <c:axId val="-1309212976"/>
        <c:axId val="-66945517"/>
      </c:barChart>
      <c:dateAx>
        <c:axId val="-130921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6945517"/>
        <c:crosses val="autoZero"/>
        <c:auto val="0"/>
        <c:lblOffset val="100"/>
        <c:baseTimeUnit val="days"/>
      </c:dateAx>
      <c:valAx>
        <c:axId val="-66945517"/>
        <c:scaling>
          <c:orientation val="minMax"/>
          <c:max val="275000"/>
          <c:min val="0"/>
        </c:scaling>
        <c:delete val="1"/>
        <c:axPos val="l"/>
        <c:numFmt formatCode="#,##0" sourceLinked="1"/>
        <c:majorTickMark val="out"/>
        <c:minorTickMark val="none"/>
        <c:tickLblPos val="nextTo"/>
        <c:crossAx val="-13092129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49999999999996E-2"/>
          <c:y val="2.1999999999999999E-2"/>
          <c:w val="0.85075000000000001"/>
          <c:h val="0.91600000000000004"/>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Employees!$E$7:$H$7</c:f>
              <c:numCache>
                <c:formatCode>General</c:formatCode>
                <c:ptCount val="4"/>
                <c:pt idx="0">
                  <c:v>2021</c:v>
                </c:pt>
                <c:pt idx="1">
                  <c:v>2022</c:v>
                </c:pt>
                <c:pt idx="2">
                  <c:v>2023</c:v>
                </c:pt>
                <c:pt idx="3">
                  <c:v>2024</c:v>
                </c:pt>
              </c:numCache>
            </c:numRef>
          </c:cat>
          <c:val>
            <c:numRef>
              <c:f>Employees!$E$38:$H$38</c:f>
              <c:numCache>
                <c:formatCode>#,##0</c:formatCode>
                <c:ptCount val="4"/>
                <c:pt idx="0">
                  <c:v>238135</c:v>
                </c:pt>
                <c:pt idx="1">
                  <c:v>240562</c:v>
                </c:pt>
                <c:pt idx="2">
                  <c:v>250333</c:v>
                </c:pt>
                <c:pt idx="3">
                  <c:v>257544</c:v>
                </c:pt>
              </c:numCache>
            </c:numRef>
          </c:val>
          <c:extLst>
            <c:ext xmlns:c16="http://schemas.microsoft.com/office/drawing/2014/chart" uri="{C3380CC4-5D6E-409C-BE32-E72D297353CC}">
              <c16:uniqueId val="{00000000-A851-5C4D-B1F7-BA8FF73BCB38}"/>
            </c:ext>
          </c:extLst>
        </c:ser>
        <c:dLbls>
          <c:showLegendKey val="0"/>
          <c:showVal val="1"/>
          <c:showCatName val="0"/>
          <c:showSerName val="0"/>
          <c:showPercent val="0"/>
          <c:showBubbleSize val="0"/>
        </c:dLbls>
        <c:gapWidth val="50"/>
        <c:overlap val="-27"/>
        <c:axId val="901140713"/>
        <c:axId val="1331300003"/>
      </c:barChart>
      <c:catAx>
        <c:axId val="90114071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31300003"/>
        <c:crosses val="autoZero"/>
        <c:auto val="1"/>
        <c:lblAlgn val="ctr"/>
        <c:lblOffset val="100"/>
        <c:noMultiLvlLbl val="0"/>
      </c:catAx>
      <c:valAx>
        <c:axId val="1331300003"/>
        <c:scaling>
          <c:orientation val="minMax"/>
          <c:max val="260000"/>
          <c:min val="0"/>
        </c:scaling>
        <c:delete val="1"/>
        <c:axPos val="l"/>
        <c:numFmt formatCode="#,##0" sourceLinked="1"/>
        <c:majorTickMark val="out"/>
        <c:minorTickMark val="none"/>
        <c:tickLblPos val="nextTo"/>
        <c:crossAx val="90114071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99999999999997E-2"/>
          <c:y val="2.2499999999999999E-2"/>
          <c:w val="0.874"/>
          <c:h val="0.92825000000000002"/>
        </c:manualLayout>
      </c:layout>
      <c:barChart>
        <c:barDir val="col"/>
        <c:grouping val="clustered"/>
        <c:varyColors val="0"/>
        <c:ser>
          <c:idx val="0"/>
          <c:order val="0"/>
          <c:spPr>
            <a:solidFill>
              <a:srgbClr val="002060"/>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Employees!$E$99:$H$99</c:f>
              <c:numCache>
                <c:formatCode>General</c:formatCode>
                <c:ptCount val="4"/>
                <c:pt idx="0">
                  <c:v>2021</c:v>
                </c:pt>
                <c:pt idx="1">
                  <c:v>2022</c:v>
                </c:pt>
                <c:pt idx="2">
                  <c:v>2023</c:v>
                </c:pt>
                <c:pt idx="3">
                  <c:v>2024</c:v>
                </c:pt>
              </c:numCache>
            </c:numRef>
          </c:cat>
          <c:val>
            <c:numRef>
              <c:f>Employees!$E$100:$H$100</c:f>
              <c:numCache>
                <c:formatCode>General</c:formatCode>
                <c:ptCount val="4"/>
                <c:pt idx="0">
                  <c:v>12</c:v>
                </c:pt>
                <c:pt idx="1">
                  <c:v>11</c:v>
                </c:pt>
                <c:pt idx="2">
                  <c:v>12</c:v>
                </c:pt>
                <c:pt idx="3">
                  <c:v>17</c:v>
                </c:pt>
              </c:numCache>
            </c:numRef>
          </c:val>
          <c:extLst>
            <c:ext xmlns:c16="http://schemas.microsoft.com/office/drawing/2014/chart" uri="{C3380CC4-5D6E-409C-BE32-E72D297353CC}">
              <c16:uniqueId val="{00000000-06E2-BA45-B44E-030D70CA7B01}"/>
            </c:ext>
          </c:extLst>
        </c:ser>
        <c:dLbls>
          <c:showLegendKey val="0"/>
          <c:showVal val="1"/>
          <c:showCatName val="0"/>
          <c:showSerName val="0"/>
          <c:showPercent val="0"/>
          <c:showBubbleSize val="0"/>
        </c:dLbls>
        <c:gapWidth val="50"/>
        <c:axId val="-1820428898"/>
        <c:axId val="-501032159"/>
      </c:barChart>
      <c:catAx>
        <c:axId val="-182042889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1032159"/>
        <c:crosses val="autoZero"/>
        <c:auto val="1"/>
        <c:lblAlgn val="ctr"/>
        <c:lblOffset val="100"/>
        <c:noMultiLvlLbl val="0"/>
      </c:catAx>
      <c:valAx>
        <c:axId val="-501032159"/>
        <c:scaling>
          <c:orientation val="minMax"/>
          <c:max val="12"/>
        </c:scaling>
        <c:delete val="1"/>
        <c:axPos val="l"/>
        <c:numFmt formatCode="General" sourceLinked="1"/>
        <c:majorTickMark val="out"/>
        <c:minorTickMark val="none"/>
        <c:tickLblPos val="nextTo"/>
        <c:crossAx val="-182042889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5E-2"/>
          <c:y val="7.5000000000000002E-4"/>
          <c:w val="0.88024999999999998"/>
          <c:h val="0.944999999999999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Employees!$E$109:$H$109</c:f>
              <c:numCache>
                <c:formatCode>General</c:formatCode>
                <c:ptCount val="4"/>
                <c:pt idx="0">
                  <c:v>2021</c:v>
                </c:pt>
                <c:pt idx="1">
                  <c:v>2022</c:v>
                </c:pt>
                <c:pt idx="2">
                  <c:v>2023</c:v>
                </c:pt>
                <c:pt idx="3">
                  <c:v>2024</c:v>
                </c:pt>
              </c:numCache>
            </c:numRef>
          </c:cat>
          <c:val>
            <c:numRef>
              <c:f>Employees!$E$110:$H$110</c:f>
              <c:numCache>
                <c:formatCode>#,##0</c:formatCode>
                <c:ptCount val="4"/>
                <c:pt idx="0">
                  <c:v>31140</c:v>
                </c:pt>
                <c:pt idx="1">
                  <c:v>38488</c:v>
                </c:pt>
                <c:pt idx="2">
                  <c:v>41075</c:v>
                </c:pt>
                <c:pt idx="3">
                  <c:v>47413</c:v>
                </c:pt>
              </c:numCache>
            </c:numRef>
          </c:val>
          <c:extLst>
            <c:ext xmlns:c16="http://schemas.microsoft.com/office/drawing/2014/chart" uri="{C3380CC4-5D6E-409C-BE32-E72D297353CC}">
              <c16:uniqueId val="{00000000-7406-D645-B847-ED996825E1BD}"/>
            </c:ext>
          </c:extLst>
        </c:ser>
        <c:dLbls>
          <c:dLblPos val="inEnd"/>
          <c:showLegendKey val="0"/>
          <c:showVal val="1"/>
          <c:showCatName val="0"/>
          <c:showSerName val="0"/>
          <c:showPercent val="0"/>
          <c:showBubbleSize val="0"/>
        </c:dLbls>
        <c:gapWidth val="50"/>
        <c:overlap val="-70"/>
        <c:axId val="363819889"/>
        <c:axId val="1946894728"/>
      </c:barChart>
      <c:catAx>
        <c:axId val="36381988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46894728"/>
        <c:crosses val="autoZero"/>
        <c:auto val="1"/>
        <c:lblAlgn val="ctr"/>
        <c:lblOffset val="100"/>
        <c:noMultiLvlLbl val="0"/>
      </c:catAx>
      <c:valAx>
        <c:axId val="1946894728"/>
        <c:scaling>
          <c:orientation val="minMax"/>
          <c:max val="42000"/>
          <c:min val="0"/>
        </c:scaling>
        <c:delete val="1"/>
        <c:axPos val="l"/>
        <c:numFmt formatCode="#,##0" sourceLinked="1"/>
        <c:majorTickMark val="out"/>
        <c:minorTickMark val="none"/>
        <c:tickLblPos val="nextTo"/>
        <c:crossAx val="36381988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0000000000001"/>
          <c:y val="1.6750000000000001E-2"/>
          <c:w val="0.46274999999999999"/>
          <c:h val="0.90325"/>
        </c:manualLayout>
      </c:layout>
      <c:barChart>
        <c:barDir val="col"/>
        <c:grouping val="clustered"/>
        <c:varyColors val="0"/>
        <c:ser>
          <c:idx val="0"/>
          <c:order val="0"/>
          <c:spPr>
            <a:solidFill>
              <a:srgbClr val="00206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('Diversity&amp;Inclusion'!$B$9,'Diversity&amp;Inclusion'!$B$11)</c:f>
              <c:strCache>
                <c:ptCount val="2"/>
                <c:pt idx="0">
                  <c:v>Men</c:v>
                </c:pt>
                <c:pt idx="1">
                  <c:v>Women</c:v>
                </c:pt>
              </c:strCache>
            </c:strRef>
          </c:cat>
          <c:val>
            <c:numRef>
              <c:f>Employees!$H$102:$H$103</c:f>
              <c:numCache>
                <c:formatCode>General</c:formatCode>
                <c:ptCount val="2"/>
                <c:pt idx="0">
                  <c:v>17</c:v>
                </c:pt>
                <c:pt idx="1">
                  <c:v>17</c:v>
                </c:pt>
              </c:numCache>
            </c:numRef>
          </c:val>
          <c:extLst>
            <c:ext xmlns:c16="http://schemas.microsoft.com/office/drawing/2014/chart" uri="{C3380CC4-5D6E-409C-BE32-E72D297353CC}">
              <c16:uniqueId val="{00000004-7C83-3947-B6AC-CC2FF39EFA0B}"/>
            </c:ext>
          </c:extLst>
        </c:ser>
        <c:dLbls>
          <c:dLblPos val="inEnd"/>
          <c:showLegendKey val="0"/>
          <c:showVal val="1"/>
          <c:showCatName val="0"/>
          <c:showSerName val="0"/>
          <c:showPercent val="0"/>
          <c:showBubbleSize val="0"/>
        </c:dLbls>
        <c:gapWidth val="50"/>
        <c:axId val="-665124472"/>
        <c:axId val="-974802287"/>
      </c:barChart>
      <c:catAx>
        <c:axId val="-6651244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974802287"/>
        <c:crosses val="autoZero"/>
        <c:auto val="1"/>
        <c:lblAlgn val="ctr"/>
        <c:lblOffset val="100"/>
        <c:noMultiLvlLbl val="0"/>
      </c:catAx>
      <c:valAx>
        <c:axId val="-974802287"/>
        <c:scaling>
          <c:orientation val="minMax"/>
          <c:min val="0"/>
        </c:scaling>
        <c:delete val="1"/>
        <c:axPos val="l"/>
        <c:numFmt formatCode="General" sourceLinked="1"/>
        <c:majorTickMark val="out"/>
        <c:minorTickMark val="none"/>
        <c:tickLblPos val="nextTo"/>
        <c:crossAx val="-6651244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
          <c:y val="1.4250000000000001E-2"/>
          <c:w val="0.73199999999999998"/>
          <c:h val="0.91874999999999996"/>
        </c:manualLayout>
      </c:layout>
      <c:barChart>
        <c:barDir val="col"/>
        <c:grouping val="clustered"/>
        <c:varyColors val="0"/>
        <c:ser>
          <c:idx val="0"/>
          <c:order val="0"/>
          <c:spPr>
            <a:solidFill>
              <a:srgbClr val="00206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Employees!$B$105:$B$107</c:f>
              <c:strCache>
                <c:ptCount val="3"/>
                <c:pt idx="0">
                  <c:v>Up to 30</c:v>
                </c:pt>
                <c:pt idx="1">
                  <c:v>30-50</c:v>
                </c:pt>
                <c:pt idx="2">
                  <c:v>50+</c:v>
                </c:pt>
              </c:strCache>
            </c:strRef>
          </c:cat>
          <c:val>
            <c:numRef>
              <c:f>Employees!$H$105:$H$107</c:f>
              <c:numCache>
                <c:formatCode>General</c:formatCode>
                <c:ptCount val="3"/>
                <c:pt idx="0">
                  <c:v>25</c:v>
                </c:pt>
                <c:pt idx="1">
                  <c:v>15</c:v>
                </c:pt>
                <c:pt idx="2">
                  <c:v>17</c:v>
                </c:pt>
              </c:numCache>
            </c:numRef>
          </c:val>
          <c:extLst>
            <c:ext xmlns:c16="http://schemas.microsoft.com/office/drawing/2014/chart" uri="{C3380CC4-5D6E-409C-BE32-E72D297353CC}">
              <c16:uniqueId val="{00000006-E0A6-2F42-A4BA-E04DE2EC42A6}"/>
            </c:ext>
          </c:extLst>
        </c:ser>
        <c:dLbls>
          <c:showLegendKey val="0"/>
          <c:showVal val="0"/>
          <c:showCatName val="0"/>
          <c:showSerName val="0"/>
          <c:showPercent val="0"/>
          <c:showBubbleSize val="0"/>
        </c:dLbls>
        <c:gapWidth val="50"/>
        <c:axId val="2075275258"/>
        <c:axId val="209999123"/>
      </c:barChart>
      <c:catAx>
        <c:axId val="207527525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9999123"/>
        <c:crosses val="autoZero"/>
        <c:auto val="1"/>
        <c:lblAlgn val="ctr"/>
        <c:lblOffset val="100"/>
        <c:noMultiLvlLbl val="0"/>
      </c:catAx>
      <c:valAx>
        <c:axId val="209999123"/>
        <c:scaling>
          <c:orientation val="minMax"/>
        </c:scaling>
        <c:delete val="1"/>
        <c:axPos val="l"/>
        <c:numFmt formatCode="General" sourceLinked="1"/>
        <c:majorTickMark val="out"/>
        <c:minorTickMark val="none"/>
        <c:tickLblPos val="nextTo"/>
        <c:crossAx val="207527525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9999999999996E-2"/>
          <c:y val="6.4999999999999997E-3"/>
          <c:w val="0.88975000000000004"/>
          <c:h val="0.99350000000000005"/>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Employees!$E$137:$H$137</c:f>
              <c:numCache>
                <c:formatCode>General</c:formatCode>
                <c:ptCount val="4"/>
                <c:pt idx="0">
                  <c:v>2021</c:v>
                </c:pt>
                <c:pt idx="1">
                  <c:v>2022</c:v>
                </c:pt>
                <c:pt idx="2">
                  <c:v>2023</c:v>
                </c:pt>
                <c:pt idx="3">
                  <c:v>2024</c:v>
                </c:pt>
              </c:numCache>
            </c:numRef>
          </c:cat>
          <c:val>
            <c:numRef>
              <c:f>Employees!$E$138:$H$138</c:f>
              <c:numCache>
                <c:formatCode>#,##0</c:formatCode>
                <c:ptCount val="4"/>
                <c:pt idx="0">
                  <c:v>9661</c:v>
                </c:pt>
                <c:pt idx="1">
                  <c:v>9560</c:v>
                </c:pt>
                <c:pt idx="2">
                  <c:v>8555</c:v>
                </c:pt>
                <c:pt idx="3">
                  <c:v>7177</c:v>
                </c:pt>
              </c:numCache>
            </c:numRef>
          </c:val>
          <c:extLst>
            <c:ext xmlns:c16="http://schemas.microsoft.com/office/drawing/2014/chart" uri="{C3380CC4-5D6E-409C-BE32-E72D297353CC}">
              <c16:uniqueId val="{00000000-8F2E-7B49-BAF6-E30CCD32A603}"/>
            </c:ext>
          </c:extLst>
        </c:ser>
        <c:dLbls>
          <c:dLblPos val="inEnd"/>
          <c:showLegendKey val="0"/>
          <c:showVal val="1"/>
          <c:showCatName val="0"/>
          <c:showSerName val="0"/>
          <c:showPercent val="0"/>
          <c:showBubbleSize val="0"/>
        </c:dLbls>
        <c:gapWidth val="50"/>
        <c:overlap val="-27"/>
        <c:axId val="1842162024"/>
        <c:axId val="1815366750"/>
      </c:barChart>
      <c:catAx>
        <c:axId val="184216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5366750"/>
        <c:crosses val="autoZero"/>
        <c:auto val="1"/>
        <c:lblAlgn val="ctr"/>
        <c:lblOffset val="100"/>
        <c:noMultiLvlLbl val="0"/>
      </c:catAx>
      <c:valAx>
        <c:axId val="1815366750"/>
        <c:scaling>
          <c:orientation val="minMax"/>
          <c:max val="11000"/>
        </c:scaling>
        <c:delete val="1"/>
        <c:axPos val="l"/>
        <c:numFmt formatCode="#,##0" sourceLinked="1"/>
        <c:majorTickMark val="out"/>
        <c:minorTickMark val="none"/>
        <c:tickLblPos val="nextTo"/>
        <c:crossAx val="184216202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2.2499999999999999E-2"/>
          <c:w val="0.88275000000000003"/>
          <c:h val="0.92649999999999999"/>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Employees!$E$148:$H$148</c:f>
              <c:numCache>
                <c:formatCode>General</c:formatCode>
                <c:ptCount val="4"/>
                <c:pt idx="0">
                  <c:v>2021</c:v>
                </c:pt>
                <c:pt idx="1">
                  <c:v>2022</c:v>
                </c:pt>
                <c:pt idx="2">
                  <c:v>2023</c:v>
                </c:pt>
                <c:pt idx="3">
                  <c:v>2024</c:v>
                </c:pt>
              </c:numCache>
            </c:numRef>
          </c:cat>
          <c:val>
            <c:numRef>
              <c:f>Employees!$E$149:$H$149</c:f>
              <c:numCache>
                <c:formatCode>General</c:formatCode>
                <c:ptCount val="4"/>
                <c:pt idx="0">
                  <c:v>133</c:v>
                </c:pt>
                <c:pt idx="1">
                  <c:v>101</c:v>
                </c:pt>
                <c:pt idx="2">
                  <c:v>61</c:v>
                </c:pt>
                <c:pt idx="3">
                  <c:v>85</c:v>
                </c:pt>
              </c:numCache>
            </c:numRef>
          </c:val>
          <c:extLst>
            <c:ext xmlns:c16="http://schemas.microsoft.com/office/drawing/2014/chart" uri="{C3380CC4-5D6E-409C-BE32-E72D297353CC}">
              <c16:uniqueId val="{00000000-0403-714B-B20C-097942E3BBAA}"/>
            </c:ext>
          </c:extLst>
        </c:ser>
        <c:dLbls>
          <c:dLblPos val="inEnd"/>
          <c:showLegendKey val="0"/>
          <c:showVal val="1"/>
          <c:showCatName val="0"/>
          <c:showSerName val="0"/>
          <c:showPercent val="0"/>
          <c:showBubbleSize val="0"/>
        </c:dLbls>
        <c:gapWidth val="50"/>
        <c:overlap val="-27"/>
        <c:axId val="-856682788"/>
        <c:axId val="-352164741"/>
      </c:barChart>
      <c:catAx>
        <c:axId val="-8566827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2164741"/>
        <c:crosses val="autoZero"/>
        <c:auto val="1"/>
        <c:lblAlgn val="ctr"/>
        <c:lblOffset val="100"/>
        <c:noMultiLvlLbl val="0"/>
      </c:catAx>
      <c:valAx>
        <c:axId val="-352164741"/>
        <c:scaling>
          <c:orientation val="minMax"/>
        </c:scaling>
        <c:delete val="1"/>
        <c:axPos val="l"/>
        <c:numFmt formatCode="General" sourceLinked="1"/>
        <c:majorTickMark val="none"/>
        <c:minorTickMark val="none"/>
        <c:tickLblPos val="nextTo"/>
        <c:crossAx val="-8566827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00000000000001E-2"/>
          <c:y val="0"/>
          <c:w val="0.88200000000000001"/>
          <c:h val="0.94750000000000001"/>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Employees!$E$148:$H$148</c:f>
              <c:numCache>
                <c:formatCode>General</c:formatCode>
                <c:ptCount val="4"/>
                <c:pt idx="0">
                  <c:v>2021</c:v>
                </c:pt>
                <c:pt idx="1">
                  <c:v>2022</c:v>
                </c:pt>
                <c:pt idx="2">
                  <c:v>2023</c:v>
                </c:pt>
                <c:pt idx="3">
                  <c:v>2024</c:v>
                </c:pt>
              </c:numCache>
            </c:numRef>
          </c:cat>
          <c:val>
            <c:numRef>
              <c:f>Employees!$E$150:$H$150</c:f>
              <c:numCache>
                <c:formatCode>General</c:formatCode>
                <c:ptCount val="4"/>
                <c:pt idx="0">
                  <c:v>83</c:v>
                </c:pt>
                <c:pt idx="1">
                  <c:v>188</c:v>
                </c:pt>
                <c:pt idx="2">
                  <c:v>87</c:v>
                </c:pt>
                <c:pt idx="3">
                  <c:v>54</c:v>
                </c:pt>
              </c:numCache>
            </c:numRef>
          </c:val>
          <c:extLst>
            <c:ext xmlns:c16="http://schemas.microsoft.com/office/drawing/2014/chart" uri="{C3380CC4-5D6E-409C-BE32-E72D297353CC}">
              <c16:uniqueId val="{00000000-A292-A84F-9D38-CB70DBBED503}"/>
            </c:ext>
          </c:extLst>
        </c:ser>
        <c:dLbls>
          <c:dLblPos val="inEnd"/>
          <c:showLegendKey val="0"/>
          <c:showVal val="1"/>
          <c:showCatName val="0"/>
          <c:showSerName val="0"/>
          <c:showPercent val="0"/>
          <c:showBubbleSize val="0"/>
        </c:dLbls>
        <c:gapWidth val="50"/>
        <c:overlap val="-27"/>
        <c:axId val="-478939590"/>
        <c:axId val="-1362270831"/>
      </c:barChart>
      <c:catAx>
        <c:axId val="-47893959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270831"/>
        <c:crosses val="autoZero"/>
        <c:auto val="1"/>
        <c:lblAlgn val="ctr"/>
        <c:lblOffset val="100"/>
        <c:noMultiLvlLbl val="0"/>
      </c:catAx>
      <c:valAx>
        <c:axId val="-1362270831"/>
        <c:scaling>
          <c:orientation val="minMax"/>
        </c:scaling>
        <c:delete val="1"/>
        <c:axPos val="l"/>
        <c:numFmt formatCode="General" sourceLinked="1"/>
        <c:majorTickMark val="none"/>
        <c:minorTickMark val="none"/>
        <c:tickLblPos val="nextTo"/>
        <c:crossAx val="-47893959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49999999999998E-2"/>
          <c:y val="2.7499999999999998E-3"/>
          <c:w val="0.86975000000000002"/>
          <c:h val="0.93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Employees!$E$64:$H$64</c:f>
              <c:numCache>
                <c:formatCode>#,##0</c:formatCode>
                <c:ptCount val="4"/>
                <c:pt idx="0">
                  <c:v>21143</c:v>
                </c:pt>
                <c:pt idx="1">
                  <c:v>21278</c:v>
                </c:pt>
                <c:pt idx="2">
                  <c:v>17481</c:v>
                </c:pt>
                <c:pt idx="3">
                  <c:v>6398</c:v>
                </c:pt>
              </c:numCache>
            </c:numRef>
          </c:val>
          <c:extLst>
            <c:ext xmlns:c16="http://schemas.microsoft.com/office/drawing/2014/chart" uri="{C3380CC4-5D6E-409C-BE32-E72D297353CC}">
              <c16:uniqueId val="{00000000-17DD-9E47-971F-2E5DBA5B6FEC}"/>
            </c:ext>
          </c:extLst>
        </c:ser>
        <c:dLbls>
          <c:showLegendKey val="0"/>
          <c:showVal val="1"/>
          <c:showCatName val="0"/>
          <c:showSerName val="0"/>
          <c:showPercent val="0"/>
          <c:showBubbleSize val="0"/>
        </c:dLbls>
        <c:gapWidth val="50"/>
        <c:overlap val="-27"/>
        <c:axId val="-700447236"/>
        <c:axId val="-767699359"/>
      </c:barChart>
      <c:catAx>
        <c:axId val="-7004472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7699359"/>
        <c:crosses val="autoZero"/>
        <c:auto val="1"/>
        <c:lblAlgn val="ctr"/>
        <c:lblOffset val="100"/>
        <c:noMultiLvlLbl val="0"/>
      </c:catAx>
      <c:valAx>
        <c:axId val="-767699359"/>
        <c:scaling>
          <c:orientation val="minMax"/>
          <c:max val="22000"/>
          <c:min val="0"/>
        </c:scaling>
        <c:delete val="1"/>
        <c:axPos val="l"/>
        <c:numFmt formatCode="#,##0" sourceLinked="1"/>
        <c:majorTickMark val="out"/>
        <c:minorTickMark val="none"/>
        <c:tickLblPos val="nextTo"/>
        <c:crossAx val="-7004472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00000000000003E-2"/>
          <c:y val="1.4500000000000001E-2"/>
          <c:w val="0.86824999999999997"/>
          <c:h val="0.85750000000000004"/>
        </c:manualLayout>
      </c:layout>
      <c:barChart>
        <c:barDir val="col"/>
        <c:grouping val="stacked"/>
        <c:varyColors val="0"/>
        <c:ser>
          <c:idx val="0"/>
          <c:order val="0"/>
          <c:tx>
            <c:strRef>
              <c:f>[1]Employees!$B$96</c:f>
              <c:strCache>
                <c:ptCount val="1"/>
                <c:pt idx="0">
                  <c:v>Полный рабочий день</c:v>
                </c:pt>
              </c:strCache>
            </c:strRef>
          </c:tx>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Employees!$E$96:$H$96</c:f>
              <c:numCache>
                <c:formatCode>#,##0</c:formatCode>
                <c:ptCount val="4"/>
                <c:pt idx="0">
                  <c:v>202989</c:v>
                </c:pt>
                <c:pt idx="1">
                  <c:v>209611</c:v>
                </c:pt>
                <c:pt idx="2">
                  <c:v>260685</c:v>
                </c:pt>
                <c:pt idx="3">
                  <c:v>257966</c:v>
                </c:pt>
              </c:numCache>
            </c:numRef>
          </c:val>
          <c:extLst>
            <c:ext xmlns:c16="http://schemas.microsoft.com/office/drawing/2014/chart" uri="{C3380CC4-5D6E-409C-BE32-E72D297353CC}">
              <c16:uniqueId val="{00000000-9B19-3644-8787-74F01E04AEC6}"/>
            </c:ext>
          </c:extLst>
        </c:ser>
        <c:ser>
          <c:idx val="1"/>
          <c:order val="1"/>
          <c:tx>
            <c:strRef>
              <c:f>Employees!$B$97</c:f>
              <c:strCache>
                <c:ptCount val="1"/>
                <c:pt idx="0">
                  <c:v>Part-time employees </c:v>
                </c:pt>
              </c:strCache>
            </c:strRef>
          </c:tx>
          <c:spPr>
            <a:solidFill>
              <a:srgbClr val="B99D75"/>
            </a:solidFill>
            <a:ln w="38100">
              <a:noFill/>
            </a:ln>
            <a:effectLst/>
          </c:spPr>
          <c:invertIfNegative val="0"/>
          <c:dLbls>
            <c:dLbl>
              <c:idx val="0"/>
              <c:layout>
                <c:manualLayout>
                  <c:x val="0"/>
                  <c:y val="-2.50000000000000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19-3644-8787-74F01E04AEC6}"/>
                </c:ext>
              </c:extLst>
            </c:dLbl>
            <c:dLbl>
              <c:idx val="1"/>
              <c:layout>
                <c:manualLayout>
                  <c:x val="0"/>
                  <c:y val="5.00000000000000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19-3644-8787-74F01E04AEC6}"/>
                </c:ext>
              </c:extLst>
            </c:dLbl>
            <c:dLbl>
              <c:idx val="2"/>
              <c:layout>
                <c:manualLayout>
                  <c:x val="0"/>
                  <c:y val="-7.5000000000000002E-4"/>
                </c:manualLayout>
              </c:layout>
              <c:numFmt formatCode="#,##0" sourceLinked="0"/>
              <c:spPr>
                <a:noFill/>
                <a:ln w="6350">
                  <a:noFill/>
                </a:ln>
                <a:effectLst/>
              </c:spPr>
              <c:txPr>
                <a:bodyPr rot="0" spcFirstLastPara="1" vertOverflow="ellipsis" vert="horz" wrap="square" lIns="38100" tIns="19050" rIns="38100" bIns="19050" anchor="ctr" anchorCtr="1"/>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1249999999999999E-2"/>
                      <c:h val="3.2000000000000001E-2"/>
                    </c:manualLayout>
                  </c15:layout>
                </c:ext>
                <c:ext xmlns:c16="http://schemas.microsoft.com/office/drawing/2014/chart" uri="{C3380CC4-5D6E-409C-BE32-E72D297353CC}">
                  <c16:uniqueId val="{00000003-9B19-3644-8787-74F01E04AEC6}"/>
                </c:ext>
              </c:extLst>
            </c:dLbl>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Employees!$E$97:$H$97</c:f>
              <c:numCache>
                <c:formatCode>#,##0</c:formatCode>
                <c:ptCount val="4"/>
                <c:pt idx="0">
                  <c:v>11510</c:v>
                </c:pt>
                <c:pt idx="1">
                  <c:v>6465</c:v>
                </c:pt>
                <c:pt idx="2">
                  <c:v>7129</c:v>
                </c:pt>
                <c:pt idx="3">
                  <c:v>5976</c:v>
                </c:pt>
              </c:numCache>
            </c:numRef>
          </c:val>
          <c:extLst>
            <c:ext xmlns:c16="http://schemas.microsoft.com/office/drawing/2014/chart" uri="{C3380CC4-5D6E-409C-BE32-E72D297353CC}">
              <c16:uniqueId val="{00000005-9B19-3644-8787-74F01E04AEC6}"/>
            </c:ext>
          </c:extLst>
        </c:ser>
        <c:dLbls>
          <c:showLegendKey val="0"/>
          <c:showVal val="1"/>
          <c:showCatName val="0"/>
          <c:showSerName val="0"/>
          <c:showPercent val="0"/>
          <c:showBubbleSize val="0"/>
        </c:dLbls>
        <c:gapWidth val="50"/>
        <c:overlap val="100"/>
        <c:axId val="-1984967122"/>
        <c:axId val="1633575601"/>
      </c:barChart>
      <c:catAx>
        <c:axId val="-198496712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33575601"/>
        <c:crosses val="autoZero"/>
        <c:auto val="1"/>
        <c:lblAlgn val="ctr"/>
        <c:lblOffset val="100"/>
        <c:noMultiLvlLbl val="0"/>
      </c:catAx>
      <c:valAx>
        <c:axId val="1633575601"/>
        <c:scaling>
          <c:orientation val="minMax"/>
          <c:max val="270000"/>
          <c:min val="0"/>
        </c:scaling>
        <c:delete val="1"/>
        <c:axPos val="l"/>
        <c:numFmt formatCode="#,##0" sourceLinked="1"/>
        <c:majorTickMark val="out"/>
        <c:minorTickMark val="none"/>
        <c:tickLblPos val="nextTo"/>
        <c:crossAx val="-1984967122"/>
        <c:crosses val="autoZero"/>
        <c:crossBetween val="between"/>
      </c:valAx>
      <c:spPr>
        <a:noFill/>
        <a:ln w="6350">
          <a:noFill/>
        </a:ln>
        <a:effectLst/>
      </c:spPr>
    </c:plotArea>
    <c:legend>
      <c:legendPos val="b"/>
      <c:layout>
        <c:manualLayout>
          <c:xMode val="edge"/>
          <c:yMode val="edge"/>
          <c:x val="0.14924999999999999"/>
          <c:y val="0.95274999999999999"/>
          <c:w val="0.68600000000000005"/>
          <c:h val="3.9750000000000001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50000000000005E-2"/>
          <c:y val="0.1225"/>
          <c:w val="0.86275000000000002"/>
          <c:h val="0.81850000000000001"/>
        </c:manualLayout>
      </c:layout>
      <c:barChart>
        <c:barDir val="col"/>
        <c:grouping val="clustered"/>
        <c:varyColors val="0"/>
        <c:ser>
          <c:idx val="0"/>
          <c:order val="0"/>
          <c:spPr>
            <a:solidFill>
              <a:srgbClr val="002060"/>
            </a:solidFill>
            <a:ln w="63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Training!$E$7:$H$7</c:f>
              <c:numCache>
                <c:formatCode>General</c:formatCode>
                <c:ptCount val="4"/>
                <c:pt idx="0">
                  <c:v>2021</c:v>
                </c:pt>
                <c:pt idx="1">
                  <c:v>2022</c:v>
                </c:pt>
                <c:pt idx="2">
                  <c:v>2023</c:v>
                </c:pt>
                <c:pt idx="3">
                  <c:v>2024</c:v>
                </c:pt>
              </c:numCache>
            </c:numRef>
          </c:cat>
          <c:val>
            <c:numRef>
              <c:f>Training!$E$11:$H$11</c:f>
              <c:numCache>
                <c:formatCode>General</c:formatCode>
                <c:ptCount val="4"/>
                <c:pt idx="0">
                  <c:v>13</c:v>
                </c:pt>
                <c:pt idx="1">
                  <c:v>19</c:v>
                </c:pt>
                <c:pt idx="2">
                  <c:v>23</c:v>
                </c:pt>
                <c:pt idx="3">
                  <c:v>26</c:v>
                </c:pt>
              </c:numCache>
            </c:numRef>
          </c:val>
          <c:extLst>
            <c:ext xmlns:c16="http://schemas.microsoft.com/office/drawing/2014/chart" uri="{C3380CC4-5D6E-409C-BE32-E72D297353CC}">
              <c16:uniqueId val="{00000000-7A6F-6546-8119-9FE9AF9D9663}"/>
            </c:ext>
          </c:extLst>
        </c:ser>
        <c:dLbls>
          <c:dLblPos val="inEnd"/>
          <c:showLegendKey val="0"/>
          <c:showVal val="1"/>
          <c:showCatName val="0"/>
          <c:showSerName val="0"/>
          <c:showPercent val="0"/>
          <c:showBubbleSize val="0"/>
        </c:dLbls>
        <c:gapWidth val="50"/>
        <c:overlap val="-27"/>
        <c:axId val="430725802"/>
        <c:axId val="908997834"/>
      </c:barChart>
      <c:catAx>
        <c:axId val="43072580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08997834"/>
        <c:crosses val="autoZero"/>
        <c:auto val="1"/>
        <c:lblAlgn val="ctr"/>
        <c:lblOffset val="100"/>
        <c:noMultiLvlLbl val="0"/>
      </c:catAx>
      <c:valAx>
        <c:axId val="908997834"/>
        <c:scaling>
          <c:orientation val="minMax"/>
          <c:max val="24"/>
        </c:scaling>
        <c:delete val="1"/>
        <c:axPos val="l"/>
        <c:numFmt formatCode="General" sourceLinked="1"/>
        <c:majorTickMark val="out"/>
        <c:minorTickMark val="none"/>
        <c:tickLblPos val="nextTo"/>
        <c:crossAx val="4307258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93-1C41-B652-D17B2642F1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93-1C41-B652-D17B2642F164}"/>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[1]Employees!$B$102:$B$103</c:f>
              <c:strCache>
                <c:ptCount val="2"/>
                <c:pt idx="0">
                  <c:v>Мужчины</c:v>
                </c:pt>
                <c:pt idx="1">
                  <c:v>Женщины</c:v>
                </c:pt>
              </c:strCache>
            </c:strRef>
          </c:cat>
          <c:val>
            <c:numRef>
              <c:f>Training!$H$13:$H$14</c:f>
              <c:numCache>
                <c:formatCode>General</c:formatCode>
                <c:ptCount val="2"/>
                <c:pt idx="0">
                  <c:v>29</c:v>
                </c:pt>
                <c:pt idx="1">
                  <c:v>17</c:v>
                </c:pt>
              </c:numCache>
            </c:numRef>
          </c:val>
          <c:extLst>
            <c:ext xmlns:c16="http://schemas.microsoft.com/office/drawing/2014/chart" uri="{C3380CC4-5D6E-409C-BE32-E72D297353CC}">
              <c16:uniqueId val="{00000004-2693-1C41-B652-D17B2642F164}"/>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13-4E44-9F2A-284395E607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13-4E44-9F2A-284395E60779}"/>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[1]Training!$B$16:$B$17</c:f>
              <c:strCache>
                <c:ptCount val="2"/>
                <c:pt idx="0">
                  <c:v>Административно-управленческий персонал</c:v>
                </c:pt>
                <c:pt idx="1">
                  <c:v>Производственный персонал</c:v>
                </c:pt>
              </c:strCache>
            </c:strRef>
          </c:cat>
          <c:val>
            <c:numRef>
              <c:f>Training!$H$25:$H$26</c:f>
              <c:numCache>
                <c:formatCode>General</c:formatCode>
                <c:ptCount val="2"/>
                <c:pt idx="0">
                  <c:v>40</c:v>
                </c:pt>
                <c:pt idx="1">
                  <c:v>12</c:v>
                </c:pt>
              </c:numCache>
            </c:numRef>
          </c:val>
          <c:extLst>
            <c:ext xmlns:c16="http://schemas.microsoft.com/office/drawing/2014/chart" uri="{C3380CC4-5D6E-409C-BE32-E72D297353CC}">
              <c16:uniqueId val="{00000004-0513-4E44-9F2A-284395E60779}"/>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5E-2"/>
          <c:y val="0.1295"/>
          <c:w val="0.87649999999999995"/>
          <c:h val="0.815999999999999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HSE!$E$7:$H$7</c:f>
              <c:numCache>
                <c:formatCode>General</c:formatCode>
                <c:ptCount val="4"/>
                <c:pt idx="0">
                  <c:v>2021</c:v>
                </c:pt>
                <c:pt idx="1">
                  <c:v>2022</c:v>
                </c:pt>
                <c:pt idx="2">
                  <c:v>2023</c:v>
                </c:pt>
                <c:pt idx="3">
                  <c:v>2024</c:v>
                </c:pt>
              </c:numCache>
            </c:numRef>
          </c:cat>
          <c:val>
            <c:numRef>
              <c:f>HSE!$E$9:$H$9</c:f>
              <c:numCache>
                <c:formatCode>#,##0</c:formatCode>
                <c:ptCount val="4"/>
                <c:pt idx="0">
                  <c:v>258823</c:v>
                </c:pt>
                <c:pt idx="1">
                  <c:v>261361</c:v>
                </c:pt>
                <c:pt idx="2">
                  <c:v>267276</c:v>
                </c:pt>
                <c:pt idx="3">
                  <c:v>263942</c:v>
                </c:pt>
              </c:numCache>
            </c:numRef>
          </c:val>
          <c:extLst>
            <c:ext xmlns:c16="http://schemas.microsoft.com/office/drawing/2014/chart" uri="{C3380CC4-5D6E-409C-BE32-E72D297353CC}">
              <c16:uniqueId val="{00000000-B24E-4943-9281-8B6FD57725F7}"/>
            </c:ext>
          </c:extLst>
        </c:ser>
        <c:dLbls>
          <c:showLegendKey val="0"/>
          <c:showVal val="1"/>
          <c:showCatName val="0"/>
          <c:showSerName val="0"/>
          <c:showPercent val="0"/>
          <c:showBubbleSize val="0"/>
        </c:dLbls>
        <c:gapWidth val="50"/>
        <c:overlap val="-27"/>
        <c:axId val="1789646896"/>
        <c:axId val="1757664161"/>
      </c:barChart>
      <c:catAx>
        <c:axId val="178964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57664161"/>
        <c:crosses val="autoZero"/>
        <c:auto val="1"/>
        <c:lblAlgn val="ctr"/>
        <c:lblOffset val="100"/>
        <c:noMultiLvlLbl val="0"/>
      </c:catAx>
      <c:valAx>
        <c:axId val="1757664161"/>
        <c:scaling>
          <c:orientation val="minMax"/>
          <c:max val="270000"/>
          <c:min val="0"/>
        </c:scaling>
        <c:delete val="1"/>
        <c:axPos val="l"/>
        <c:numFmt formatCode="#,##0" sourceLinked="1"/>
        <c:majorTickMark val="out"/>
        <c:minorTickMark val="none"/>
        <c:tickLblPos val="nextTo"/>
        <c:crossAx val="1789646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9999999999999"/>
          <c:y val="6.7499999999999999E-3"/>
          <c:w val="0.84299999999999997"/>
          <c:h val="0.8332500000000000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HSE!$E$7:$H$7</c:f>
              <c:numCache>
                <c:formatCode>General</c:formatCode>
                <c:ptCount val="4"/>
                <c:pt idx="0">
                  <c:v>2021</c:v>
                </c:pt>
                <c:pt idx="1">
                  <c:v>2022</c:v>
                </c:pt>
                <c:pt idx="2">
                  <c:v>2023</c:v>
                </c:pt>
                <c:pt idx="3">
                  <c:v>2024</c:v>
                </c:pt>
              </c:numCache>
            </c:numRef>
          </c:cat>
          <c:val>
            <c:numRef>
              <c:f>HSE!$E$10:$H$10</c:f>
              <c:numCache>
                <c:formatCode>#,##0</c:formatCode>
                <c:ptCount val="4"/>
                <c:pt idx="0">
                  <c:v>123827</c:v>
                </c:pt>
                <c:pt idx="1">
                  <c:v>135423</c:v>
                </c:pt>
                <c:pt idx="2">
                  <c:v>150623</c:v>
                </c:pt>
                <c:pt idx="3">
                  <c:v>263266</c:v>
                </c:pt>
              </c:numCache>
            </c:numRef>
          </c:val>
          <c:extLst>
            <c:ext xmlns:c16="http://schemas.microsoft.com/office/drawing/2014/chart" uri="{C3380CC4-5D6E-409C-BE32-E72D297353CC}">
              <c16:uniqueId val="{00000000-D639-1C41-8DD2-F1B2DD6C7964}"/>
            </c:ext>
          </c:extLst>
        </c:ser>
        <c:dLbls>
          <c:showLegendKey val="0"/>
          <c:showVal val="1"/>
          <c:showCatName val="0"/>
          <c:showSerName val="0"/>
          <c:showPercent val="0"/>
          <c:showBubbleSize val="0"/>
        </c:dLbls>
        <c:gapWidth val="50"/>
        <c:overlap val="-27"/>
        <c:axId val="637251584"/>
        <c:axId val="1084063337"/>
      </c:barChart>
      <c:catAx>
        <c:axId val="6372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84063337"/>
        <c:crosses val="autoZero"/>
        <c:auto val="1"/>
        <c:lblAlgn val="ctr"/>
        <c:lblOffset val="100"/>
        <c:noMultiLvlLbl val="0"/>
      </c:catAx>
      <c:valAx>
        <c:axId val="1084063337"/>
        <c:scaling>
          <c:orientation val="minMax"/>
          <c:max val="155000"/>
          <c:min val="0"/>
        </c:scaling>
        <c:delete val="1"/>
        <c:axPos val="l"/>
        <c:numFmt formatCode="#,##0" sourceLinked="1"/>
        <c:majorTickMark val="out"/>
        <c:minorTickMark val="none"/>
        <c:tickLblPos val="nextTo"/>
        <c:crossAx val="6372515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5E-2"/>
          <c:y val="6.0000000000000001E-3"/>
          <c:w val="0.85950000000000004"/>
          <c:h val="0.88849999999999996"/>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HSE!$E$7:$H$7</c:f>
              <c:numCache>
                <c:formatCode>General</c:formatCode>
                <c:ptCount val="4"/>
                <c:pt idx="0">
                  <c:v>2021</c:v>
                </c:pt>
                <c:pt idx="1">
                  <c:v>2022</c:v>
                </c:pt>
                <c:pt idx="2">
                  <c:v>2023</c:v>
                </c:pt>
                <c:pt idx="3">
                  <c:v>2024</c:v>
                </c:pt>
              </c:numCache>
            </c:numRef>
          </c:cat>
          <c:val>
            <c:numRef>
              <c:f>HSE!$E$11:$H$11</c:f>
              <c:numCache>
                <c:formatCode>#,##0</c:formatCode>
                <c:ptCount val="4"/>
                <c:pt idx="0">
                  <c:v>40</c:v>
                </c:pt>
                <c:pt idx="1">
                  <c:v>69</c:v>
                </c:pt>
                <c:pt idx="2">
                  <c:v>78</c:v>
                </c:pt>
                <c:pt idx="3" formatCode="General">
                  <c:v>81</c:v>
                </c:pt>
              </c:numCache>
            </c:numRef>
          </c:val>
          <c:extLst>
            <c:ext xmlns:c16="http://schemas.microsoft.com/office/drawing/2014/chart" uri="{C3380CC4-5D6E-409C-BE32-E72D297353CC}">
              <c16:uniqueId val="{00000000-36E9-B241-85A4-06AB1716A9CE}"/>
            </c:ext>
          </c:extLst>
        </c:ser>
        <c:dLbls>
          <c:dLblPos val="inEnd"/>
          <c:showLegendKey val="0"/>
          <c:showVal val="1"/>
          <c:showCatName val="0"/>
          <c:showSerName val="0"/>
          <c:showPercent val="0"/>
          <c:showBubbleSize val="0"/>
        </c:dLbls>
        <c:gapWidth val="50"/>
        <c:overlap val="-27"/>
        <c:axId val="1972241500"/>
        <c:axId val="-1106818849"/>
      </c:barChart>
      <c:catAx>
        <c:axId val="19722415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06818849"/>
        <c:crosses val="autoZero"/>
        <c:auto val="1"/>
        <c:lblAlgn val="ctr"/>
        <c:lblOffset val="100"/>
        <c:noMultiLvlLbl val="0"/>
      </c:catAx>
      <c:valAx>
        <c:axId val="-1106818849"/>
        <c:scaling>
          <c:orientation val="minMax"/>
        </c:scaling>
        <c:delete val="1"/>
        <c:axPos val="l"/>
        <c:numFmt formatCode="#,##0" sourceLinked="1"/>
        <c:majorTickMark val="none"/>
        <c:minorTickMark val="none"/>
        <c:tickLblPos val="nextTo"/>
        <c:crossAx val="19722415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50000000000003E-2"/>
          <c:y val="2.5000000000000001E-4"/>
          <c:w val="0.93225000000000002"/>
          <c:h val="0.82525000000000004"/>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HSE!$E$13:$H$13</c:f>
              <c:numCache>
                <c:formatCode>General</c:formatCode>
                <c:ptCount val="4"/>
                <c:pt idx="0">
                  <c:v>2021</c:v>
                </c:pt>
                <c:pt idx="1">
                  <c:v>2022</c:v>
                </c:pt>
                <c:pt idx="2">
                  <c:v>2023</c:v>
                </c:pt>
                <c:pt idx="3">
                  <c:v>2024</c:v>
                </c:pt>
              </c:numCache>
            </c:numRef>
          </c:cat>
          <c:val>
            <c:numRef>
              <c:f>HSE!$E$18:$H$18</c:f>
              <c:numCache>
                <c:formatCode>General</c:formatCode>
                <c:ptCount val="4"/>
                <c:pt idx="0">
                  <c:v>0.24</c:v>
                </c:pt>
                <c:pt idx="1">
                  <c:v>0.24</c:v>
                </c:pt>
                <c:pt idx="2">
                  <c:v>0.26</c:v>
                </c:pt>
                <c:pt idx="3">
                  <c:v>0.2</c:v>
                </c:pt>
              </c:numCache>
            </c:numRef>
          </c:val>
          <c:extLst>
            <c:ext xmlns:c16="http://schemas.microsoft.com/office/drawing/2014/chart" uri="{C3380CC4-5D6E-409C-BE32-E72D297353CC}">
              <c16:uniqueId val="{00000000-1968-DF43-9512-025A352D9CDA}"/>
            </c:ext>
          </c:extLst>
        </c:ser>
        <c:dLbls>
          <c:dLblPos val="inEnd"/>
          <c:showLegendKey val="0"/>
          <c:showVal val="1"/>
          <c:showCatName val="0"/>
          <c:showSerName val="0"/>
          <c:showPercent val="0"/>
          <c:showBubbleSize val="0"/>
        </c:dLbls>
        <c:gapWidth val="50"/>
        <c:overlap val="-27"/>
        <c:axId val="1459108075"/>
        <c:axId val="-610765150"/>
      </c:barChart>
      <c:catAx>
        <c:axId val="14591080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10765150"/>
        <c:crosses val="autoZero"/>
        <c:auto val="1"/>
        <c:lblAlgn val="ctr"/>
        <c:lblOffset val="100"/>
        <c:noMultiLvlLbl val="0"/>
      </c:catAx>
      <c:valAx>
        <c:axId val="-610765150"/>
        <c:scaling>
          <c:orientation val="minMax"/>
          <c:max val="0.27"/>
          <c:min val="0"/>
        </c:scaling>
        <c:delete val="1"/>
        <c:axPos val="l"/>
        <c:numFmt formatCode="General" sourceLinked="1"/>
        <c:majorTickMark val="out"/>
        <c:minorTickMark val="none"/>
        <c:tickLblPos val="nextTo"/>
        <c:crossAx val="1459108075"/>
        <c:crosses val="autoZero"/>
        <c:crossBetween val="between"/>
      </c:valAx>
      <c:spPr>
        <a:noFill/>
        <a:ln w="25400">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0000000000003E-2"/>
          <c:y val="0"/>
          <c:w val="0.85375000000000001"/>
          <c:h val="0.82350000000000001"/>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anchor="ctr" anchorCtr="1"/>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HSE!$E$13:$H$13</c:f>
              <c:numCache>
                <c:formatCode>General</c:formatCode>
                <c:ptCount val="4"/>
                <c:pt idx="0">
                  <c:v>2021</c:v>
                </c:pt>
                <c:pt idx="1">
                  <c:v>2022</c:v>
                </c:pt>
                <c:pt idx="2">
                  <c:v>2023</c:v>
                </c:pt>
                <c:pt idx="3">
                  <c:v>2024</c:v>
                </c:pt>
              </c:numCache>
            </c:numRef>
          </c:cat>
          <c:val>
            <c:numRef>
              <c:f>HSE!$E$21:$H$21</c:f>
              <c:numCache>
                <c:formatCode>0.00</c:formatCode>
                <c:ptCount val="4"/>
                <c:pt idx="0">
                  <c:v>0.22</c:v>
                </c:pt>
                <c:pt idx="1">
                  <c:v>0.16</c:v>
                </c:pt>
                <c:pt idx="2">
                  <c:v>0.14000000000000001</c:v>
                </c:pt>
                <c:pt idx="3" formatCode="General">
                  <c:v>0.13</c:v>
                </c:pt>
              </c:numCache>
            </c:numRef>
          </c:val>
          <c:extLst>
            <c:ext xmlns:c16="http://schemas.microsoft.com/office/drawing/2014/chart" uri="{C3380CC4-5D6E-409C-BE32-E72D297353CC}">
              <c16:uniqueId val="{00000000-2CF7-3941-88CB-07CE20EAD671}"/>
            </c:ext>
          </c:extLst>
        </c:ser>
        <c:dLbls>
          <c:dLblPos val="inEnd"/>
          <c:showLegendKey val="0"/>
          <c:showVal val="1"/>
          <c:showCatName val="0"/>
          <c:showSerName val="0"/>
          <c:showPercent val="0"/>
          <c:showBubbleSize val="0"/>
        </c:dLbls>
        <c:gapWidth val="50"/>
        <c:overlap val="-27"/>
        <c:axId val="882276902"/>
        <c:axId val="-1104498445"/>
      </c:barChart>
      <c:catAx>
        <c:axId val="88227690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04498445"/>
        <c:crosses val="autoZero"/>
        <c:auto val="1"/>
        <c:lblAlgn val="ctr"/>
        <c:lblOffset val="100"/>
        <c:noMultiLvlLbl val="0"/>
      </c:catAx>
      <c:valAx>
        <c:axId val="-1104498445"/>
        <c:scaling>
          <c:orientation val="minMax"/>
          <c:max val="0.25"/>
        </c:scaling>
        <c:delete val="1"/>
        <c:axPos val="l"/>
        <c:numFmt formatCode="0.00" sourceLinked="1"/>
        <c:majorTickMark val="out"/>
        <c:minorTickMark val="none"/>
        <c:tickLblPos val="nextTo"/>
        <c:crossAx val="8822769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E-2"/>
          <c:y val="2E-3"/>
          <c:w val="0.86024999999999996"/>
          <c:h val="0.86299999999999999"/>
        </c:manualLayout>
      </c:layout>
      <c:barChart>
        <c:barDir val="col"/>
        <c:grouping val="clustered"/>
        <c:varyColors val="0"/>
        <c:ser>
          <c:idx val="0"/>
          <c:order val="0"/>
          <c:spPr>
            <a:solidFill>
              <a:srgbClr val="002060"/>
            </a:solidFill>
            <a:ln>
              <a:solidFill>
                <a:schemeClr val="accent1"/>
              </a:solid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HSE!$E$34:$H$34</c:f>
              <c:numCache>
                <c:formatCode>General</c:formatCode>
                <c:ptCount val="4"/>
                <c:pt idx="0">
                  <c:v>2021</c:v>
                </c:pt>
                <c:pt idx="1">
                  <c:v>2022</c:v>
                </c:pt>
                <c:pt idx="2">
                  <c:v>2023</c:v>
                </c:pt>
                <c:pt idx="3">
                  <c:v>2024</c:v>
                </c:pt>
              </c:numCache>
            </c:numRef>
          </c:cat>
          <c:val>
            <c:numRef>
              <c:f>HSE!$E$37:$H$37</c:f>
              <c:numCache>
                <c:formatCode>#,##0</c:formatCode>
                <c:ptCount val="4"/>
                <c:pt idx="0">
                  <c:v>284</c:v>
                </c:pt>
                <c:pt idx="1">
                  <c:v>334</c:v>
                </c:pt>
                <c:pt idx="2">
                  <c:v>1013</c:v>
                </c:pt>
                <c:pt idx="3" formatCode="General">
                  <c:v>723</c:v>
                </c:pt>
              </c:numCache>
            </c:numRef>
          </c:val>
          <c:extLst>
            <c:ext xmlns:c16="http://schemas.microsoft.com/office/drawing/2014/chart" uri="{C3380CC4-5D6E-409C-BE32-E72D297353CC}">
              <c16:uniqueId val="{00000000-E744-934C-B88C-F77F93AA86D4}"/>
            </c:ext>
          </c:extLst>
        </c:ser>
        <c:dLbls>
          <c:dLblPos val="inEnd"/>
          <c:showLegendKey val="0"/>
          <c:showVal val="1"/>
          <c:showCatName val="0"/>
          <c:showSerName val="0"/>
          <c:showPercent val="0"/>
          <c:showBubbleSize val="0"/>
        </c:dLbls>
        <c:gapWidth val="50"/>
        <c:overlap val="-100"/>
        <c:axId val="-452938177"/>
        <c:axId val="1342800635"/>
      </c:barChart>
      <c:catAx>
        <c:axId val="-45293817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42800635"/>
        <c:crosses val="autoZero"/>
        <c:auto val="1"/>
        <c:lblAlgn val="ctr"/>
        <c:lblOffset val="100"/>
        <c:noMultiLvlLbl val="0"/>
      </c:catAx>
      <c:valAx>
        <c:axId val="1342800635"/>
        <c:scaling>
          <c:orientation val="minMax"/>
          <c:max val="1050"/>
          <c:min val="0"/>
        </c:scaling>
        <c:delete val="1"/>
        <c:axPos val="l"/>
        <c:numFmt formatCode="#,##0" sourceLinked="1"/>
        <c:majorTickMark val="out"/>
        <c:minorTickMark val="none"/>
        <c:tickLblPos val="nextTo"/>
        <c:crossAx val="-45293817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rgbClr val="002060"/>
            </a:solid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'Diversity&amp;Inclusion'!$E$75:$H$75</c:f>
              <c:numCache>
                <c:formatCode>General</c:formatCode>
                <c:ptCount val="4"/>
                <c:pt idx="0">
                  <c:v>2021</c:v>
                </c:pt>
                <c:pt idx="1">
                  <c:v>2022</c:v>
                </c:pt>
                <c:pt idx="2">
                  <c:v>2023</c:v>
                </c:pt>
                <c:pt idx="3">
                  <c:v>2024</c:v>
                </c:pt>
              </c:numCache>
            </c:numRef>
          </c:cat>
          <c:val>
            <c:numRef>
              <c:f>'Diversity&amp;Inclusion'!$E$76:$H$76</c:f>
              <c:numCache>
                <c:formatCode>#,##0</c:formatCode>
                <c:ptCount val="4"/>
                <c:pt idx="0">
                  <c:v>2489</c:v>
                </c:pt>
                <c:pt idx="1">
                  <c:v>2684</c:v>
                </c:pt>
                <c:pt idx="2">
                  <c:v>2764</c:v>
                </c:pt>
                <c:pt idx="3">
                  <c:v>3007</c:v>
                </c:pt>
              </c:numCache>
            </c:numRef>
          </c:val>
          <c:extLst>
            <c:ext xmlns:c16="http://schemas.microsoft.com/office/drawing/2014/chart" uri="{C3380CC4-5D6E-409C-BE32-E72D297353CC}">
              <c16:uniqueId val="{00000002-6E19-8B46-ADED-C0A1ACF8EACC}"/>
            </c:ext>
          </c:extLst>
        </c:ser>
        <c:dLbls>
          <c:dLblPos val="inEnd"/>
          <c:showLegendKey val="0"/>
          <c:showVal val="1"/>
          <c:showCatName val="0"/>
          <c:showSerName val="0"/>
          <c:showPercent val="0"/>
          <c:showBubbleSize val="0"/>
        </c:dLbls>
        <c:gapWidth val="164"/>
        <c:overlap val="-22"/>
        <c:axId val="1686683903"/>
        <c:axId val="1686685615"/>
      </c:barChart>
      <c:catAx>
        <c:axId val="1686683903"/>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686685615"/>
        <c:crosses val="autoZero"/>
        <c:auto val="1"/>
        <c:lblAlgn val="ctr"/>
        <c:lblOffset val="100"/>
        <c:noMultiLvlLbl val="0"/>
      </c:catAx>
      <c:valAx>
        <c:axId val="1686685615"/>
        <c:scaling>
          <c:orientation val="minMax"/>
        </c:scaling>
        <c:delete val="1"/>
        <c:axPos val="l"/>
        <c:numFmt formatCode="#,##0" sourceLinked="1"/>
        <c:majorTickMark val="none"/>
        <c:minorTickMark val="none"/>
        <c:tickLblPos val="nextTo"/>
        <c:crossAx val="16866839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00000000000001"/>
          <c:y val="6.25E-2"/>
          <c:w val="0.51649999999999996"/>
          <c:h val="0.707999999999999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37-D546-BB62-7B14C2D81F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37-D546-BB62-7B14C2D81F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37-D546-BB62-7B14C2D81F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37-D546-BB62-7B14C2D81FD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37-D546-BB62-7B14C2D81FDF}"/>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n-KZ"/>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HSE!$B$43:$B$47</c:f>
              <c:strCache>
                <c:ptCount val="5"/>
                <c:pt idx="0">
                  <c:v>Labor protection</c:v>
                </c:pt>
                <c:pt idx="1">
                  <c:v>Fire safety </c:v>
                </c:pt>
                <c:pt idx="2">
                  <c:v>Occupational safety</c:v>
                </c:pt>
                <c:pt idx="3">
                  <c:v>Training</c:v>
                </c:pt>
                <c:pt idx="4">
                  <c:v>Other</c:v>
                </c:pt>
              </c:strCache>
            </c:strRef>
          </c:cat>
          <c:val>
            <c:numRef>
              <c:f>HSE!$H$43:$H$47</c:f>
              <c:numCache>
                <c:formatCode>0.0</c:formatCode>
                <c:ptCount val="5"/>
                <c:pt idx="0">
                  <c:v>27.83</c:v>
                </c:pt>
                <c:pt idx="1">
                  <c:v>12.46</c:v>
                </c:pt>
                <c:pt idx="2">
                  <c:v>68.55</c:v>
                </c:pt>
                <c:pt idx="3">
                  <c:v>3.07</c:v>
                </c:pt>
                <c:pt idx="4">
                  <c:v>7.04</c:v>
                </c:pt>
              </c:numCache>
            </c:numRef>
          </c:val>
          <c:extLst>
            <c:ext xmlns:c16="http://schemas.microsoft.com/office/drawing/2014/chart" uri="{C3380CC4-5D6E-409C-BE32-E72D297353CC}">
              <c16:uniqueId val="{0000000A-E737-D546-BB62-7B14C2D81FDF}"/>
            </c:ext>
          </c:extLst>
        </c:ser>
        <c:dLbls>
          <c:dLblPos val="outEnd"/>
          <c:showLegendKey val="0"/>
          <c:showVal val="1"/>
          <c:showCatName val="0"/>
          <c:showSerName val="0"/>
          <c:showPercent val="0"/>
          <c:showBubbleSize val="0"/>
          <c:showLeaderLines val="1"/>
        </c:dLbls>
        <c:firstSliceAng val="0"/>
      </c:pieChart>
      <c:spPr>
        <a:noFill/>
        <a:ln w="6350">
          <a:noFill/>
        </a:ln>
        <a:effectLst/>
      </c:spPr>
    </c:plotArea>
    <c:legend>
      <c:legendPos val="b"/>
      <c:layout>
        <c:manualLayout>
          <c:xMode val="edge"/>
          <c:yMode val="edge"/>
          <c:x val="0"/>
          <c:y val="0.80474999999999997"/>
          <c:w val="0.94799999999999995"/>
          <c:h val="8.8249999999999995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00000000000001E-4"/>
          <c:y val="0"/>
          <c:w val="0.95350000000000001"/>
          <c:h val="0.93325000000000002"/>
        </c:manualLayout>
      </c:layout>
      <c:barChart>
        <c:barDir val="col"/>
        <c:grouping val="clustered"/>
        <c:varyColors val="0"/>
        <c:ser>
          <c:idx val="0"/>
          <c:order val="0"/>
          <c:spPr>
            <a:solidFill>
              <a:srgbClr val="002060"/>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'Corporate Governance'!$E$4:$H$4</c:f>
              <c:numCache>
                <c:formatCode>General</c:formatCode>
                <c:ptCount val="4"/>
                <c:pt idx="0">
                  <c:v>2021</c:v>
                </c:pt>
                <c:pt idx="1">
                  <c:v>2022</c:v>
                </c:pt>
                <c:pt idx="2">
                  <c:v>2023</c:v>
                </c:pt>
                <c:pt idx="3">
                  <c:v>2024</c:v>
                </c:pt>
              </c:numCache>
            </c:numRef>
          </c:cat>
          <c:val>
            <c:numRef>
              <c:f>'Corporate Governance'!$E$10:$H$10</c:f>
              <c:numCache>
                <c:formatCode>General</c:formatCode>
                <c:ptCount val="4"/>
                <c:pt idx="0">
                  <c:v>10</c:v>
                </c:pt>
                <c:pt idx="1">
                  <c:v>18</c:v>
                </c:pt>
                <c:pt idx="2">
                  <c:v>20</c:v>
                </c:pt>
                <c:pt idx="3">
                  <c:v>17</c:v>
                </c:pt>
              </c:numCache>
            </c:numRef>
          </c:val>
          <c:extLst>
            <c:ext xmlns:c16="http://schemas.microsoft.com/office/drawing/2014/chart" uri="{C3380CC4-5D6E-409C-BE32-E72D297353CC}">
              <c16:uniqueId val="{00000000-A01F-2244-AA33-1960483BE72B}"/>
            </c:ext>
          </c:extLst>
        </c:ser>
        <c:dLbls>
          <c:showLegendKey val="0"/>
          <c:showVal val="1"/>
          <c:showCatName val="0"/>
          <c:showSerName val="0"/>
          <c:showPercent val="0"/>
          <c:showBubbleSize val="0"/>
        </c:dLbls>
        <c:gapWidth val="50"/>
        <c:overlap val="-27"/>
        <c:axId val="1801328191"/>
        <c:axId val="459200282"/>
      </c:barChart>
      <c:catAx>
        <c:axId val="180132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9200282"/>
        <c:crosses val="autoZero"/>
        <c:auto val="1"/>
        <c:lblAlgn val="ctr"/>
        <c:lblOffset val="100"/>
        <c:noMultiLvlLbl val="0"/>
      </c:catAx>
      <c:valAx>
        <c:axId val="459200282"/>
        <c:scaling>
          <c:orientation val="minMax"/>
        </c:scaling>
        <c:delete val="1"/>
        <c:axPos val="l"/>
        <c:numFmt formatCode="General" sourceLinked="1"/>
        <c:majorTickMark val="out"/>
        <c:minorTickMark val="none"/>
        <c:tickLblPos val="nextTo"/>
        <c:crossAx val="180132819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00000000000001E-4"/>
          <c:y val="0"/>
          <c:w val="0.95325000000000004"/>
          <c:h val="0.93474999999999997"/>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Financial!$D$4:$G$4</c:f>
              <c:numCache>
                <c:formatCode>General</c:formatCode>
                <c:ptCount val="4"/>
                <c:pt idx="0">
                  <c:v>2021</c:v>
                </c:pt>
                <c:pt idx="1">
                  <c:v>2022</c:v>
                </c:pt>
                <c:pt idx="2">
                  <c:v>2023</c:v>
                </c:pt>
                <c:pt idx="3">
                  <c:v>2024</c:v>
                </c:pt>
              </c:numCache>
            </c:numRef>
          </c:cat>
          <c:val>
            <c:numRef>
              <c:f>Financial!$D$6:$G$6</c:f>
              <c:numCache>
                <c:formatCode>#,##0</c:formatCode>
                <c:ptCount val="4"/>
                <c:pt idx="0">
                  <c:v>13179</c:v>
                </c:pt>
                <c:pt idx="1">
                  <c:v>16703</c:v>
                </c:pt>
                <c:pt idx="2">
                  <c:v>17198</c:v>
                </c:pt>
                <c:pt idx="3">
                  <c:v>18470</c:v>
                </c:pt>
              </c:numCache>
            </c:numRef>
          </c:val>
          <c:extLst>
            <c:ext xmlns:c16="http://schemas.microsoft.com/office/drawing/2014/chart" uri="{C3380CC4-5D6E-409C-BE32-E72D297353CC}">
              <c16:uniqueId val="{00000000-A460-844B-BA1F-29CADB45E26B}"/>
            </c:ext>
          </c:extLst>
        </c:ser>
        <c:dLbls>
          <c:showLegendKey val="0"/>
          <c:showVal val="1"/>
          <c:showCatName val="0"/>
          <c:showSerName val="0"/>
          <c:showPercent val="0"/>
          <c:showBubbleSize val="0"/>
        </c:dLbls>
        <c:gapWidth val="50"/>
        <c:overlap val="-27"/>
        <c:axId val="236232174"/>
        <c:axId val="-543531577"/>
      </c:barChart>
      <c:catAx>
        <c:axId val="23623217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43531577"/>
        <c:crosses val="autoZero"/>
        <c:auto val="1"/>
        <c:lblAlgn val="ctr"/>
        <c:lblOffset val="100"/>
        <c:noMultiLvlLbl val="0"/>
      </c:catAx>
      <c:valAx>
        <c:axId val="-543531577"/>
        <c:scaling>
          <c:orientation val="minMax"/>
        </c:scaling>
        <c:delete val="1"/>
        <c:axPos val="l"/>
        <c:numFmt formatCode="#,##0" sourceLinked="1"/>
        <c:majorTickMark val="out"/>
        <c:minorTickMark val="none"/>
        <c:tickLblPos val="nextTo"/>
        <c:crossAx val="23623217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99999999999999E-2"/>
          <c:y val="7.0000000000000001E-3"/>
          <c:w val="0.95599999999999996"/>
          <c:h val="0.63575000000000004"/>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Procurement!$E$4:$H$4</c:f>
              <c:numCache>
                <c:formatCode>General</c:formatCode>
                <c:ptCount val="4"/>
                <c:pt idx="0">
                  <c:v>2021</c:v>
                </c:pt>
                <c:pt idx="1">
                  <c:v>2022</c:v>
                </c:pt>
                <c:pt idx="2">
                  <c:v>2023</c:v>
                </c:pt>
                <c:pt idx="3">
                  <c:v>2024</c:v>
                </c:pt>
              </c:numCache>
            </c:numRef>
          </c:cat>
          <c:val>
            <c:numRef>
              <c:f>Procurement!$E$5:$H$5</c:f>
              <c:numCache>
                <c:formatCode>#,##0</c:formatCode>
                <c:ptCount val="4"/>
                <c:pt idx="0">
                  <c:v>3351</c:v>
                </c:pt>
                <c:pt idx="1">
                  <c:v>3768.7849368600187</c:v>
                </c:pt>
                <c:pt idx="2">
                  <c:v>3695.8326985285894</c:v>
                </c:pt>
                <c:pt idx="3">
                  <c:v>3620</c:v>
                </c:pt>
              </c:numCache>
            </c:numRef>
          </c:val>
          <c:extLst>
            <c:ext xmlns:c16="http://schemas.microsoft.com/office/drawing/2014/chart" uri="{C3380CC4-5D6E-409C-BE32-E72D297353CC}">
              <c16:uniqueId val="{00000000-19E3-064D-907E-08EEFC9779F4}"/>
            </c:ext>
          </c:extLst>
        </c:ser>
        <c:dLbls>
          <c:showLegendKey val="0"/>
          <c:showVal val="1"/>
          <c:showCatName val="0"/>
          <c:showSerName val="0"/>
          <c:showPercent val="0"/>
          <c:showBubbleSize val="0"/>
        </c:dLbls>
        <c:gapWidth val="50"/>
        <c:overlap val="-27"/>
        <c:axId val="4678205"/>
        <c:axId val="190907801"/>
      </c:barChart>
      <c:catAx>
        <c:axId val="467820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0907801"/>
        <c:crosses val="autoZero"/>
        <c:auto val="1"/>
        <c:lblAlgn val="ctr"/>
        <c:lblOffset val="100"/>
        <c:noMultiLvlLbl val="0"/>
      </c:catAx>
      <c:valAx>
        <c:axId val="190907801"/>
        <c:scaling>
          <c:orientation val="minMax"/>
        </c:scaling>
        <c:delete val="1"/>
        <c:axPos val="l"/>
        <c:numFmt formatCode="#,##0" sourceLinked="1"/>
        <c:majorTickMark val="out"/>
        <c:minorTickMark val="none"/>
        <c:tickLblPos val="nextTo"/>
        <c:crossAx val="467820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('Diversity&amp;Inclusion'!$B$9,'Diversity&amp;Inclusion'!$B$11)</c:f>
              <c:strCache>
                <c:ptCount val="2"/>
                <c:pt idx="0">
                  <c:v>Men</c:v>
                </c:pt>
                <c:pt idx="1">
                  <c:v>Women</c:v>
                </c:pt>
              </c:strCache>
            </c:strRef>
          </c:cat>
          <c:val>
            <c:numRef>
              <c:f>('Diversity&amp;Inclusion'!$H$9,'Diversity&amp;Inclusion'!$H$11)</c:f>
              <c:numCache>
                <c:formatCode>#,##0</c:formatCode>
                <c:ptCount val="2"/>
                <c:pt idx="0">
                  <c:v>196369</c:v>
                </c:pt>
                <c:pt idx="1">
                  <c:v>67573</c:v>
                </c:pt>
              </c:numCache>
            </c:numRef>
          </c:val>
          <c:extLst>
            <c:ext xmlns:c16="http://schemas.microsoft.com/office/drawing/2014/chart" uri="{C3380CC4-5D6E-409C-BE32-E72D297353CC}">
              <c16:uniqueId val="{00000000-A5D7-AD42-88BD-24617107FE1E}"/>
            </c:ext>
          </c:extLst>
        </c:ser>
        <c:dLbls>
          <c:dLblPos val="inEnd"/>
          <c:showLegendKey val="0"/>
          <c:showVal val="1"/>
          <c:showCatName val="0"/>
          <c:showSerName val="0"/>
          <c:showPercent val="0"/>
          <c:showBubbleSize val="0"/>
        </c:dLbls>
        <c:gapWidth val="164"/>
        <c:overlap val="-22"/>
        <c:axId val="1780622448"/>
        <c:axId val="1645297151"/>
      </c:barChart>
      <c:catAx>
        <c:axId val="17806224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645297151"/>
        <c:crosses val="autoZero"/>
        <c:auto val="1"/>
        <c:lblAlgn val="ctr"/>
        <c:lblOffset val="100"/>
        <c:noMultiLvlLbl val="0"/>
      </c:catAx>
      <c:valAx>
        <c:axId val="1645297151"/>
        <c:scaling>
          <c:orientation val="minMax"/>
        </c:scaling>
        <c:delete val="1"/>
        <c:axPos val="l"/>
        <c:numFmt formatCode="#,##0" sourceLinked="1"/>
        <c:majorTickMark val="none"/>
        <c:minorTickMark val="none"/>
        <c:tickLblPos val="nextTo"/>
        <c:crossAx val="1780622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('Diversity&amp;Inclusion'!$B$17,'Diversity&amp;Inclusion'!$B$23,'Diversity&amp;Inclusion'!$B$29)</c:f>
              <c:strCache>
                <c:ptCount val="3"/>
                <c:pt idx="0">
                  <c:v>Up to 30</c:v>
                </c:pt>
                <c:pt idx="1">
                  <c:v>30-50</c:v>
                </c:pt>
                <c:pt idx="2">
                  <c:v>50+</c:v>
                </c:pt>
              </c:strCache>
            </c:strRef>
          </c:cat>
          <c:val>
            <c:numRef>
              <c:f>('Diversity&amp;Inclusion'!$H$17,'Diversity&amp;Inclusion'!$H$23,'Diversity&amp;Inclusion'!$H$29)</c:f>
              <c:numCache>
                <c:formatCode>#,##0</c:formatCode>
                <c:ptCount val="3"/>
                <c:pt idx="0">
                  <c:v>38539</c:v>
                </c:pt>
                <c:pt idx="1">
                  <c:v>152985</c:v>
                </c:pt>
                <c:pt idx="2">
                  <c:v>72418</c:v>
                </c:pt>
              </c:numCache>
            </c:numRef>
          </c:val>
          <c:extLst>
            <c:ext xmlns:c16="http://schemas.microsoft.com/office/drawing/2014/chart" uri="{C3380CC4-5D6E-409C-BE32-E72D297353CC}">
              <c16:uniqueId val="{00000000-75F9-DA46-816B-3BA91F08F161}"/>
            </c:ext>
          </c:extLst>
        </c:ser>
        <c:dLbls>
          <c:dLblPos val="inEnd"/>
          <c:showLegendKey val="0"/>
          <c:showVal val="1"/>
          <c:showCatName val="0"/>
          <c:showSerName val="0"/>
          <c:showPercent val="0"/>
          <c:showBubbleSize val="0"/>
        </c:dLbls>
        <c:gapWidth val="164"/>
        <c:overlap val="-22"/>
        <c:axId val="1831246128"/>
        <c:axId val="1831247840"/>
      </c:barChart>
      <c:catAx>
        <c:axId val="183124612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831247840"/>
        <c:crosses val="autoZero"/>
        <c:auto val="1"/>
        <c:lblAlgn val="ctr"/>
        <c:lblOffset val="100"/>
        <c:noMultiLvlLbl val="0"/>
      </c:catAx>
      <c:valAx>
        <c:axId val="1831247840"/>
        <c:scaling>
          <c:orientation val="minMax"/>
        </c:scaling>
        <c:delete val="1"/>
        <c:axPos val="l"/>
        <c:numFmt formatCode="#,##0" sourceLinked="1"/>
        <c:majorTickMark val="none"/>
        <c:minorTickMark val="none"/>
        <c:tickLblPos val="nextTo"/>
        <c:crossAx val="1831246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('Diversity&amp;Inclusion'!$B$38,'Diversity&amp;Inclusion'!$B$40)</c:f>
              <c:strCache>
                <c:ptCount val="2"/>
                <c:pt idx="0">
                  <c:v>Men</c:v>
                </c:pt>
                <c:pt idx="1">
                  <c:v>Women</c:v>
                </c:pt>
              </c:strCache>
            </c:strRef>
          </c:cat>
          <c:val>
            <c:numRef>
              <c:f>('Diversity&amp;Inclusion'!$H$38,'Diversity&amp;Inclusion'!$H$40)</c:f>
              <c:numCache>
                <c:formatCode>#,##0</c:formatCode>
                <c:ptCount val="2"/>
                <c:pt idx="0">
                  <c:v>193768</c:v>
                </c:pt>
                <c:pt idx="1">
                  <c:v>63776</c:v>
                </c:pt>
              </c:numCache>
            </c:numRef>
          </c:val>
          <c:extLst>
            <c:ext xmlns:c16="http://schemas.microsoft.com/office/drawing/2014/chart" uri="{C3380CC4-5D6E-409C-BE32-E72D297353CC}">
              <c16:uniqueId val="{00000000-2FA6-2A49-A95D-0A96B489914B}"/>
            </c:ext>
          </c:extLst>
        </c:ser>
        <c:dLbls>
          <c:dLblPos val="inEnd"/>
          <c:showLegendKey val="0"/>
          <c:showVal val="1"/>
          <c:showCatName val="0"/>
          <c:showSerName val="0"/>
          <c:showPercent val="0"/>
          <c:showBubbleSize val="0"/>
        </c:dLbls>
        <c:gapWidth val="164"/>
        <c:overlap val="-22"/>
        <c:axId val="1831233456"/>
        <c:axId val="1830974240"/>
      </c:barChart>
      <c:catAx>
        <c:axId val="18312334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830974240"/>
        <c:crosses val="autoZero"/>
        <c:auto val="1"/>
        <c:lblAlgn val="ctr"/>
        <c:lblOffset val="100"/>
        <c:noMultiLvlLbl val="0"/>
      </c:catAx>
      <c:valAx>
        <c:axId val="1830974240"/>
        <c:scaling>
          <c:orientation val="minMax"/>
        </c:scaling>
        <c:delete val="1"/>
        <c:axPos val="l"/>
        <c:numFmt formatCode="#,##0" sourceLinked="1"/>
        <c:majorTickMark val="none"/>
        <c:minorTickMark val="none"/>
        <c:tickLblPos val="nextTo"/>
        <c:crossAx val="1831233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('Diversity&amp;Inclusion'!$B$43,'Diversity&amp;Inclusion'!$B$45)</c:f>
              <c:strCache>
                <c:ptCount val="2"/>
                <c:pt idx="0">
                  <c:v>Men</c:v>
                </c:pt>
                <c:pt idx="1">
                  <c:v>Women</c:v>
                </c:pt>
              </c:strCache>
            </c:strRef>
          </c:cat>
          <c:val>
            <c:numRef>
              <c:f>('Diversity&amp;Inclusion'!$H$43,'Diversity&amp;Inclusion'!$H$45)</c:f>
              <c:numCache>
                <c:formatCode>#,##0</c:formatCode>
                <c:ptCount val="2"/>
                <c:pt idx="0">
                  <c:v>2601</c:v>
                </c:pt>
                <c:pt idx="1">
                  <c:v>3797</c:v>
                </c:pt>
              </c:numCache>
            </c:numRef>
          </c:val>
          <c:extLst>
            <c:ext xmlns:c16="http://schemas.microsoft.com/office/drawing/2014/chart" uri="{C3380CC4-5D6E-409C-BE32-E72D297353CC}">
              <c16:uniqueId val="{00000000-E807-6B4A-B3DC-D93FF92D69E0}"/>
            </c:ext>
          </c:extLst>
        </c:ser>
        <c:dLbls>
          <c:dLblPos val="inEnd"/>
          <c:showLegendKey val="0"/>
          <c:showVal val="1"/>
          <c:showCatName val="0"/>
          <c:showSerName val="0"/>
          <c:showPercent val="0"/>
          <c:showBubbleSize val="0"/>
        </c:dLbls>
        <c:gapWidth val="164"/>
        <c:overlap val="-22"/>
        <c:axId val="1831076560"/>
        <c:axId val="1831078272"/>
      </c:barChart>
      <c:catAx>
        <c:axId val="183107656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831078272"/>
        <c:crosses val="autoZero"/>
        <c:auto val="1"/>
        <c:lblAlgn val="ctr"/>
        <c:lblOffset val="100"/>
        <c:noMultiLvlLbl val="0"/>
      </c:catAx>
      <c:valAx>
        <c:axId val="1831078272"/>
        <c:scaling>
          <c:orientation val="minMax"/>
        </c:scaling>
        <c:delete val="1"/>
        <c:axPos val="l"/>
        <c:numFmt formatCode="#,##0" sourceLinked="1"/>
        <c:majorTickMark val="none"/>
        <c:minorTickMark val="none"/>
        <c:tickLblPos val="nextTo"/>
        <c:crossAx val="18310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('Diversity&amp;Inclusion'!$B$50,'Diversity&amp;Inclusion'!$B$52)</c:f>
              <c:strCache>
                <c:ptCount val="2"/>
                <c:pt idx="0">
                  <c:v>Men</c:v>
                </c:pt>
                <c:pt idx="1">
                  <c:v>Women</c:v>
                </c:pt>
              </c:strCache>
            </c:strRef>
          </c:cat>
          <c:val>
            <c:numRef>
              <c:f>('Diversity&amp;Inclusion'!$H$50,'Diversity&amp;Inclusion'!$H$52)</c:f>
              <c:numCache>
                <c:formatCode>#,##0</c:formatCode>
                <c:ptCount val="2"/>
                <c:pt idx="0">
                  <c:v>195352</c:v>
                </c:pt>
                <c:pt idx="1">
                  <c:v>62614</c:v>
                </c:pt>
              </c:numCache>
            </c:numRef>
          </c:val>
          <c:extLst>
            <c:ext xmlns:c16="http://schemas.microsoft.com/office/drawing/2014/chart" uri="{C3380CC4-5D6E-409C-BE32-E72D297353CC}">
              <c16:uniqueId val="{00000000-06F1-3343-BF20-496583B0016D}"/>
            </c:ext>
          </c:extLst>
        </c:ser>
        <c:dLbls>
          <c:dLblPos val="inEnd"/>
          <c:showLegendKey val="0"/>
          <c:showVal val="1"/>
          <c:showCatName val="0"/>
          <c:showSerName val="0"/>
          <c:showPercent val="0"/>
          <c:showBubbleSize val="0"/>
        </c:dLbls>
        <c:gapWidth val="164"/>
        <c:overlap val="-22"/>
        <c:axId val="1747125167"/>
        <c:axId val="1747518479"/>
      </c:barChart>
      <c:catAx>
        <c:axId val="174712516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747518479"/>
        <c:crosses val="autoZero"/>
        <c:auto val="1"/>
        <c:lblAlgn val="ctr"/>
        <c:lblOffset val="100"/>
        <c:noMultiLvlLbl val="0"/>
      </c:catAx>
      <c:valAx>
        <c:axId val="1747518479"/>
        <c:scaling>
          <c:orientation val="minMax"/>
        </c:scaling>
        <c:delete val="1"/>
        <c:axPos val="l"/>
        <c:numFmt formatCode="#,##0" sourceLinked="1"/>
        <c:majorTickMark val="none"/>
        <c:minorTickMark val="none"/>
        <c:tickLblPos val="nextTo"/>
        <c:crossAx val="17471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('Diversity&amp;Inclusion'!$B$55,'Diversity&amp;Inclusion'!$B$57)</c:f>
              <c:strCache>
                <c:ptCount val="2"/>
                <c:pt idx="0">
                  <c:v>Men</c:v>
                </c:pt>
                <c:pt idx="1">
                  <c:v>Women</c:v>
                </c:pt>
              </c:strCache>
            </c:strRef>
          </c:cat>
          <c:val>
            <c:numRef>
              <c:f>('Diversity&amp;Inclusion'!$H$55,'Diversity&amp;Inclusion'!$H$57)</c:f>
              <c:numCache>
                <c:formatCode>#,##0</c:formatCode>
                <c:ptCount val="2"/>
                <c:pt idx="0">
                  <c:v>1016</c:v>
                </c:pt>
                <c:pt idx="1">
                  <c:v>4960</c:v>
                </c:pt>
              </c:numCache>
            </c:numRef>
          </c:val>
          <c:extLst>
            <c:ext xmlns:c16="http://schemas.microsoft.com/office/drawing/2014/chart" uri="{C3380CC4-5D6E-409C-BE32-E72D297353CC}">
              <c16:uniqueId val="{00000000-EE39-9D46-8204-20FA0B39C353}"/>
            </c:ext>
          </c:extLst>
        </c:ser>
        <c:dLbls>
          <c:dLblPos val="inEnd"/>
          <c:showLegendKey val="0"/>
          <c:showVal val="1"/>
          <c:showCatName val="0"/>
          <c:showSerName val="0"/>
          <c:showPercent val="0"/>
          <c:showBubbleSize val="0"/>
        </c:dLbls>
        <c:gapWidth val="164"/>
        <c:overlap val="-22"/>
        <c:axId val="764501871"/>
        <c:axId val="764503583"/>
      </c:barChart>
      <c:catAx>
        <c:axId val="764501871"/>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764503583"/>
        <c:crosses val="autoZero"/>
        <c:auto val="1"/>
        <c:lblAlgn val="ctr"/>
        <c:lblOffset val="100"/>
        <c:noMultiLvlLbl val="0"/>
      </c:catAx>
      <c:valAx>
        <c:axId val="764503583"/>
        <c:scaling>
          <c:orientation val="minMax"/>
        </c:scaling>
        <c:delete val="1"/>
        <c:axPos val="l"/>
        <c:numFmt formatCode="#,##0" sourceLinked="1"/>
        <c:majorTickMark val="none"/>
        <c:minorTickMark val="none"/>
        <c:tickLblPos val="nextTo"/>
        <c:crossAx val="764501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('Diversity&amp;Inclusion'!$B$63,'Diversity&amp;Inclusion'!$B$65)</c:f>
              <c:strCache>
                <c:ptCount val="2"/>
                <c:pt idx="0">
                  <c:v>Men</c:v>
                </c:pt>
                <c:pt idx="1">
                  <c:v>Women</c:v>
                </c:pt>
              </c:strCache>
            </c:strRef>
          </c:cat>
          <c:val>
            <c:numRef>
              <c:f>('Diversity&amp;Inclusion'!$H$63,'Diversity&amp;Inclusion'!$H$65)</c:f>
              <c:numCache>
                <c:formatCode>#,##0</c:formatCode>
                <c:ptCount val="2"/>
                <c:pt idx="0">
                  <c:v>36304</c:v>
                </c:pt>
                <c:pt idx="1">
                  <c:v>11109</c:v>
                </c:pt>
              </c:numCache>
            </c:numRef>
          </c:val>
          <c:extLst>
            <c:ext xmlns:c16="http://schemas.microsoft.com/office/drawing/2014/chart" uri="{C3380CC4-5D6E-409C-BE32-E72D297353CC}">
              <c16:uniqueId val="{00000000-F0E4-5C46-A137-49B80A7EE776}"/>
            </c:ext>
          </c:extLst>
        </c:ser>
        <c:dLbls>
          <c:dLblPos val="inEnd"/>
          <c:showLegendKey val="0"/>
          <c:showVal val="1"/>
          <c:showCatName val="0"/>
          <c:showSerName val="0"/>
          <c:showPercent val="0"/>
          <c:showBubbleSize val="0"/>
        </c:dLbls>
        <c:gapWidth val="164"/>
        <c:overlap val="-22"/>
        <c:axId val="1734897551"/>
        <c:axId val="1781761296"/>
      </c:barChart>
      <c:catAx>
        <c:axId val="1734897551"/>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781761296"/>
        <c:crosses val="autoZero"/>
        <c:auto val="1"/>
        <c:lblAlgn val="ctr"/>
        <c:lblOffset val="100"/>
        <c:noMultiLvlLbl val="0"/>
      </c:catAx>
      <c:valAx>
        <c:axId val="1781761296"/>
        <c:scaling>
          <c:orientation val="minMax"/>
        </c:scaling>
        <c:delete val="1"/>
        <c:axPos val="l"/>
        <c:numFmt formatCode="#,##0" sourceLinked="1"/>
        <c:majorTickMark val="none"/>
        <c:minorTickMark val="none"/>
        <c:tickLblPos val="nextTo"/>
        <c:crossAx val="1734897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('Diversity&amp;Inclusion'!$B$68,'Diversity&amp;Inclusion'!$B$70,'Diversity&amp;Inclusion'!$B$72)</c:f>
              <c:strCache>
                <c:ptCount val="3"/>
                <c:pt idx="0">
                  <c:v>Up to 30</c:v>
                </c:pt>
                <c:pt idx="1">
                  <c:v>30-50</c:v>
                </c:pt>
                <c:pt idx="2">
                  <c:v>50+</c:v>
                </c:pt>
              </c:strCache>
            </c:strRef>
          </c:cat>
          <c:val>
            <c:numRef>
              <c:f>('Diversity&amp;Inclusion'!$H$68,'Diversity&amp;Inclusion'!$H$70,'Diversity&amp;Inclusion'!$H$72)</c:f>
              <c:numCache>
                <c:formatCode>#,##0</c:formatCode>
                <c:ptCount val="3"/>
                <c:pt idx="0">
                  <c:v>14776</c:v>
                </c:pt>
                <c:pt idx="1">
                  <c:v>25722</c:v>
                </c:pt>
                <c:pt idx="2">
                  <c:v>6916</c:v>
                </c:pt>
              </c:numCache>
            </c:numRef>
          </c:val>
          <c:extLst>
            <c:ext xmlns:c16="http://schemas.microsoft.com/office/drawing/2014/chart" uri="{C3380CC4-5D6E-409C-BE32-E72D297353CC}">
              <c16:uniqueId val="{00000000-D880-2649-9B90-D666B41D5B01}"/>
            </c:ext>
          </c:extLst>
        </c:ser>
        <c:dLbls>
          <c:dLblPos val="inEnd"/>
          <c:showLegendKey val="0"/>
          <c:showVal val="1"/>
          <c:showCatName val="0"/>
          <c:showSerName val="0"/>
          <c:showPercent val="0"/>
          <c:showBubbleSize val="0"/>
        </c:dLbls>
        <c:gapWidth val="164"/>
        <c:overlap val="-22"/>
        <c:axId val="1831110800"/>
        <c:axId val="1831112512"/>
      </c:barChart>
      <c:catAx>
        <c:axId val="18311108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Z"/>
          </a:p>
        </c:txPr>
        <c:crossAx val="1831112512"/>
        <c:crosses val="autoZero"/>
        <c:auto val="1"/>
        <c:lblAlgn val="ctr"/>
        <c:lblOffset val="100"/>
        <c:noMultiLvlLbl val="0"/>
      </c:catAx>
      <c:valAx>
        <c:axId val="1831112512"/>
        <c:scaling>
          <c:orientation val="minMax"/>
        </c:scaling>
        <c:delete val="1"/>
        <c:axPos val="l"/>
        <c:numFmt formatCode="#,##0" sourceLinked="1"/>
        <c:majorTickMark val="none"/>
        <c:minorTickMark val="none"/>
        <c:tickLblPos val="nextTo"/>
        <c:crossAx val="1831110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7" Type="http://schemas.openxmlformats.org/officeDocument/2006/relationships/chart" Target="../charts/chart6.xml"/><Relationship Id="rId2" Type="http://schemas.openxmlformats.org/officeDocument/2006/relationships/chart" Target="../charts/chart1.xml"/><Relationship Id="rId16" Type="http://schemas.openxmlformats.org/officeDocument/2006/relationships/chart" Target="../charts/chart15.xml"/><Relationship Id="rId29"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8" Type="http://schemas.openxmlformats.org/officeDocument/2006/relationships/chart" Target="../charts/chart7.xml"/><Relationship Id="rId3" Type="http://schemas.openxmlformats.org/officeDocument/2006/relationships/chart" Target="../charts/chart2.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0" Type="http://schemas.openxmlformats.org/officeDocument/2006/relationships/chart" Target="../charts/chart19.xml"/><Relationship Id="rId41"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138194</xdr:colOff>
      <xdr:row>4</xdr:row>
      <xdr:rowOff>95134</xdr:rowOff>
    </xdr:to>
    <xdr:pic>
      <xdr:nvPicPr>
        <xdr:cNvPr id="2" name="Рисунок 1">
          <a:extLst>
            <a:ext uri="{FF2B5EF4-FFF2-40B4-BE49-F238E27FC236}">
              <a16:creationId xmlns:a16="http://schemas.microsoft.com/office/drawing/2014/main" id="{9282D6A2-6ED3-6E47-A324-4447AE6A8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95300" y="0"/>
          <a:ext cx="963694" cy="90793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811294</xdr:colOff>
      <xdr:row>4</xdr:row>
      <xdr:rowOff>73967</xdr:rowOff>
    </xdr:to>
    <xdr:pic>
      <xdr:nvPicPr>
        <xdr:cNvPr id="2" name="Рисунок 1">
          <a:extLst>
            <a:ext uri="{FF2B5EF4-FFF2-40B4-BE49-F238E27FC236}">
              <a16:creationId xmlns:a16="http://schemas.microsoft.com/office/drawing/2014/main" id="{0798DB29-16DF-AF49-8638-0AD469D8B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71500" y="0"/>
          <a:ext cx="963694" cy="8994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811294</xdr:colOff>
      <xdr:row>4</xdr:row>
      <xdr:rowOff>86667</xdr:rowOff>
    </xdr:to>
    <xdr:pic>
      <xdr:nvPicPr>
        <xdr:cNvPr id="2" name="Рисунок 1">
          <a:extLst>
            <a:ext uri="{FF2B5EF4-FFF2-40B4-BE49-F238E27FC236}">
              <a16:creationId xmlns:a16="http://schemas.microsoft.com/office/drawing/2014/main" id="{ECD0E432-2CE6-7245-84C9-87BA8E9E1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0"/>
          <a:ext cx="963694" cy="8994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2" name="Рисунок 1">
          <a:extLst>
            <a:ext uri="{FF2B5EF4-FFF2-40B4-BE49-F238E27FC236}">
              <a16:creationId xmlns:a16="http://schemas.microsoft.com/office/drawing/2014/main" id="{29927E3C-D8C9-F44C-BCE3-AEAA1265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60400" y="0"/>
          <a:ext cx="962025" cy="885825"/>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macro="">
      <xdr:nvGraphicFramePr>
        <xdr:cNvPr id="3" name="Chart 2">
          <a:extLst>
            <a:ext uri="{FF2B5EF4-FFF2-40B4-BE49-F238E27FC236}">
              <a16:creationId xmlns:a16="http://schemas.microsoft.com/office/drawing/2014/main" id="{5138D026-53DA-7F49-BD77-52258210E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macro="">
      <xdr:nvGraphicFramePr>
        <xdr:cNvPr id="4" name="Chart 6">
          <a:extLst>
            <a:ext uri="{FF2B5EF4-FFF2-40B4-BE49-F238E27FC236}">
              <a16:creationId xmlns:a16="http://schemas.microsoft.com/office/drawing/2014/main" id="{6E30CC86-8D05-B544-874D-AFDE19176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macro="">
      <xdr:nvGraphicFramePr>
        <xdr:cNvPr id="5" name="Chart 6">
          <a:extLst>
            <a:ext uri="{FF2B5EF4-FFF2-40B4-BE49-F238E27FC236}">
              <a16:creationId xmlns:a16="http://schemas.microsoft.com/office/drawing/2014/main" id="{3B406978-B18A-A340-98D1-BF06F5AD5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macro="">
      <xdr:nvGraphicFramePr>
        <xdr:cNvPr id="6" name="Chart 3">
          <a:extLst>
            <a:ext uri="{FF2B5EF4-FFF2-40B4-BE49-F238E27FC236}">
              <a16:creationId xmlns:a16="http://schemas.microsoft.com/office/drawing/2014/main" id="{391E779D-B09C-9D4C-8BBB-6170652BB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macro="">
      <xdr:nvGraphicFramePr>
        <xdr:cNvPr id="7" name="Chart 3">
          <a:extLst>
            <a:ext uri="{FF2B5EF4-FFF2-40B4-BE49-F238E27FC236}">
              <a16:creationId xmlns:a16="http://schemas.microsoft.com/office/drawing/2014/main" id="{3C29AE73-95A1-0F45-B1B8-0BC8B5932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macro="">
      <xdr:nvGraphicFramePr>
        <xdr:cNvPr id="8" name="Chart 5">
          <a:extLst>
            <a:ext uri="{FF2B5EF4-FFF2-40B4-BE49-F238E27FC236}">
              <a16:creationId xmlns:a16="http://schemas.microsoft.com/office/drawing/2014/main" id="{2117AB04-B037-9A45-86F2-86FA7F7DF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427413</xdr:colOff>
      <xdr:row>68</xdr:row>
      <xdr:rowOff>75057</xdr:rowOff>
    </xdr:from>
    <xdr:to>
      <xdr:col>12</xdr:col>
      <xdr:colOff>423333</xdr:colOff>
      <xdr:row>88</xdr:row>
      <xdr:rowOff>38680</xdr:rowOff>
    </xdr:to>
    <xdr:graphicFrame macro="">
      <xdr:nvGraphicFramePr>
        <xdr:cNvPr id="9" name="Chart 8">
          <a:extLst>
            <a:ext uri="{FF2B5EF4-FFF2-40B4-BE49-F238E27FC236}">
              <a16:creationId xmlns:a16="http://schemas.microsoft.com/office/drawing/2014/main" id="{D6A64F8D-CF45-0446-8C97-8EEC843C6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macro="">
      <xdr:nvGraphicFramePr>
        <xdr:cNvPr id="10" name="Chart 6">
          <a:extLst>
            <a:ext uri="{FF2B5EF4-FFF2-40B4-BE49-F238E27FC236}">
              <a16:creationId xmlns:a16="http://schemas.microsoft.com/office/drawing/2014/main" id="{E998C24C-0180-F444-BD74-CAF591537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macro="">
      <xdr:nvGraphicFramePr>
        <xdr:cNvPr id="11" name="Chart 10">
          <a:extLst>
            <a:ext uri="{FF2B5EF4-FFF2-40B4-BE49-F238E27FC236}">
              <a16:creationId xmlns:a16="http://schemas.microsoft.com/office/drawing/2014/main" id="{CB3AE26F-FEAA-5E49-BDEF-D3C5140EF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353259</xdr:colOff>
      <xdr:row>68</xdr:row>
      <xdr:rowOff>16080</xdr:rowOff>
    </xdr:from>
    <xdr:to>
      <xdr:col>50</xdr:col>
      <xdr:colOff>646140</xdr:colOff>
      <xdr:row>85</xdr:row>
      <xdr:rowOff>204109</xdr:rowOff>
    </xdr:to>
    <xdr:graphicFrame macro="">
      <xdr:nvGraphicFramePr>
        <xdr:cNvPr id="12" name="Chart 9">
          <a:extLst>
            <a:ext uri="{FF2B5EF4-FFF2-40B4-BE49-F238E27FC236}">
              <a16:creationId xmlns:a16="http://schemas.microsoft.com/office/drawing/2014/main" id="{60A70457-C0AD-434D-9907-723A346F0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macro="">
      <xdr:nvGraphicFramePr>
        <xdr:cNvPr id="13" name="Chart 3">
          <a:extLst>
            <a:ext uri="{FF2B5EF4-FFF2-40B4-BE49-F238E27FC236}">
              <a16:creationId xmlns:a16="http://schemas.microsoft.com/office/drawing/2014/main" id="{8019E517-10B4-964B-8D47-2BE1A8BDC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macro="">
      <xdr:nvGraphicFramePr>
        <xdr:cNvPr id="14" name="Chart 2">
          <a:extLst>
            <a:ext uri="{FF2B5EF4-FFF2-40B4-BE49-F238E27FC236}">
              <a16:creationId xmlns:a16="http://schemas.microsoft.com/office/drawing/2014/main" id="{205F7D7B-CB7A-B047-A011-5AA09FDD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macro="">
      <xdr:nvGraphicFramePr>
        <xdr:cNvPr id="15" name="Chart 2">
          <a:extLst>
            <a:ext uri="{FF2B5EF4-FFF2-40B4-BE49-F238E27FC236}">
              <a16:creationId xmlns:a16="http://schemas.microsoft.com/office/drawing/2014/main" id="{FA63C805-AF88-BA42-8DCF-6ADE19A09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macro="">
      <xdr:nvGraphicFramePr>
        <xdr:cNvPr id="16" name="Chart 13">
          <a:extLst>
            <a:ext uri="{FF2B5EF4-FFF2-40B4-BE49-F238E27FC236}">
              <a16:creationId xmlns:a16="http://schemas.microsoft.com/office/drawing/2014/main" id="{DB0C9508-74BC-6F4D-9FC0-F309290CD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macro="">
      <xdr:nvGraphicFramePr>
        <xdr:cNvPr id="17" name="Chart 14">
          <a:extLst>
            <a:ext uri="{FF2B5EF4-FFF2-40B4-BE49-F238E27FC236}">
              <a16:creationId xmlns:a16="http://schemas.microsoft.com/office/drawing/2014/main" id="{032E8286-21AA-7442-8925-AFDA9F68C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macro="">
      <xdr:nvGraphicFramePr>
        <xdr:cNvPr id="18" name="Chart 15">
          <a:extLst>
            <a:ext uri="{FF2B5EF4-FFF2-40B4-BE49-F238E27FC236}">
              <a16:creationId xmlns:a16="http://schemas.microsoft.com/office/drawing/2014/main" id="{2E2BAF57-BBFF-7C46-A0A8-02D99E18A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macro="">
      <xdr:nvGraphicFramePr>
        <xdr:cNvPr id="19" name="Chart 16">
          <a:extLst>
            <a:ext uri="{FF2B5EF4-FFF2-40B4-BE49-F238E27FC236}">
              <a16:creationId xmlns:a16="http://schemas.microsoft.com/office/drawing/2014/main" id="{E76A0F95-19E2-4147-852D-762BE6BE7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macro="">
      <xdr:nvGraphicFramePr>
        <xdr:cNvPr id="20" name="Chart 2">
          <a:extLst>
            <a:ext uri="{FF2B5EF4-FFF2-40B4-BE49-F238E27FC236}">
              <a16:creationId xmlns:a16="http://schemas.microsoft.com/office/drawing/2014/main" id="{2696021D-1E84-754D-B2D4-96B002DDA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macro="">
      <xdr:nvGraphicFramePr>
        <xdr:cNvPr id="21" name="Chart 2">
          <a:extLst>
            <a:ext uri="{FF2B5EF4-FFF2-40B4-BE49-F238E27FC236}">
              <a16:creationId xmlns:a16="http://schemas.microsoft.com/office/drawing/2014/main" id="{45458052-1B93-4644-8EFB-3E9E5B929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macro="">
      <xdr:nvGraphicFramePr>
        <xdr:cNvPr id="22" name="Chart 2">
          <a:extLst>
            <a:ext uri="{FF2B5EF4-FFF2-40B4-BE49-F238E27FC236}">
              <a16:creationId xmlns:a16="http://schemas.microsoft.com/office/drawing/2014/main" id="{F3C01294-1867-D646-888A-66E711055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0</xdr:colOff>
      <xdr:row>123</xdr:row>
      <xdr:rowOff>0</xdr:rowOff>
    </xdr:from>
    <xdr:to>
      <xdr:col>34</xdr:col>
      <xdr:colOff>301624</xdr:colOff>
      <xdr:row>142</xdr:row>
      <xdr:rowOff>111124</xdr:rowOff>
    </xdr:to>
    <xdr:graphicFrame macro="">
      <xdr:nvGraphicFramePr>
        <xdr:cNvPr id="23" name="Chart 8">
          <a:extLst>
            <a:ext uri="{FF2B5EF4-FFF2-40B4-BE49-F238E27FC236}">
              <a16:creationId xmlns:a16="http://schemas.microsoft.com/office/drawing/2014/main" id="{96C5367C-4456-BD41-8706-AC5B2EB7E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macro="">
      <xdr:nvGraphicFramePr>
        <xdr:cNvPr id="24" name="Chart 17">
          <a:extLst>
            <a:ext uri="{FF2B5EF4-FFF2-40B4-BE49-F238E27FC236}">
              <a16:creationId xmlns:a16="http://schemas.microsoft.com/office/drawing/2014/main" id="{2782D59C-C030-5E4B-849C-33268EBA5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macro="">
      <xdr:nvGraphicFramePr>
        <xdr:cNvPr id="32" name="Chart 48">
          <a:extLst>
            <a:ext uri="{FF2B5EF4-FFF2-40B4-BE49-F238E27FC236}">
              <a16:creationId xmlns:a16="http://schemas.microsoft.com/office/drawing/2014/main" id="{EA765D09-A37D-A04A-B08F-16100E22C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macro="">
      <xdr:nvGraphicFramePr>
        <xdr:cNvPr id="33" name="Chart 15">
          <a:extLst>
            <a:ext uri="{FF2B5EF4-FFF2-40B4-BE49-F238E27FC236}">
              <a16:creationId xmlns:a16="http://schemas.microsoft.com/office/drawing/2014/main" id="{B00E8DCA-0658-AD47-A44F-6EDF5BF4B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macro="">
      <xdr:nvGraphicFramePr>
        <xdr:cNvPr id="34" name="Chart 15">
          <a:extLst>
            <a:ext uri="{FF2B5EF4-FFF2-40B4-BE49-F238E27FC236}">
              <a16:creationId xmlns:a16="http://schemas.microsoft.com/office/drawing/2014/main" id="{D4691BD0-5077-5648-8045-2292FBCD6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macro="">
      <xdr:nvGraphicFramePr>
        <xdr:cNvPr id="35" name="Chart 51">
          <a:extLst>
            <a:ext uri="{FF2B5EF4-FFF2-40B4-BE49-F238E27FC236}">
              <a16:creationId xmlns:a16="http://schemas.microsoft.com/office/drawing/2014/main" id="{666CC4FB-BC0C-AD40-84D9-B8305D235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macro="">
      <xdr:nvGraphicFramePr>
        <xdr:cNvPr id="36" name="Chart 52">
          <a:extLst>
            <a:ext uri="{FF2B5EF4-FFF2-40B4-BE49-F238E27FC236}">
              <a16:creationId xmlns:a16="http://schemas.microsoft.com/office/drawing/2014/main" id="{AC0CDFB5-870D-2446-BBF3-8A3C43C52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25</xdr:col>
      <xdr:colOff>294433</xdr:colOff>
      <xdr:row>304</xdr:row>
      <xdr:rowOff>156207</xdr:rowOff>
    </xdr:from>
    <xdr:to>
      <xdr:col>34</xdr:col>
      <xdr:colOff>107394</xdr:colOff>
      <xdr:row>322</xdr:row>
      <xdr:rowOff>5793</xdr:rowOff>
    </xdr:to>
    <xdr:graphicFrame macro="">
      <xdr:nvGraphicFramePr>
        <xdr:cNvPr id="38" name="Chart 54">
          <a:extLst>
            <a:ext uri="{FF2B5EF4-FFF2-40B4-BE49-F238E27FC236}">
              <a16:creationId xmlns:a16="http://schemas.microsoft.com/office/drawing/2014/main" id="{0DE6F47F-5741-B042-AC17-BA48E81B3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280553</xdr:colOff>
      <xdr:row>326</xdr:row>
      <xdr:rowOff>63500</xdr:rowOff>
    </xdr:from>
    <xdr:to>
      <xdr:col>9</xdr:col>
      <xdr:colOff>292100</xdr:colOff>
      <xdr:row>346</xdr:row>
      <xdr:rowOff>0</xdr:rowOff>
    </xdr:to>
    <xdr:graphicFrame macro="">
      <xdr:nvGraphicFramePr>
        <xdr:cNvPr id="39" name="Chart 55">
          <a:extLst>
            <a:ext uri="{FF2B5EF4-FFF2-40B4-BE49-F238E27FC236}">
              <a16:creationId xmlns:a16="http://schemas.microsoft.com/office/drawing/2014/main" id="{99A3AB63-BA83-5C49-BD68-E61C08127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64653</xdr:colOff>
      <xdr:row>326</xdr:row>
      <xdr:rowOff>152400</xdr:rowOff>
    </xdr:from>
    <xdr:to>
      <xdr:col>22</xdr:col>
      <xdr:colOff>12700</xdr:colOff>
      <xdr:row>346</xdr:row>
      <xdr:rowOff>0</xdr:rowOff>
    </xdr:to>
    <xdr:graphicFrame macro="">
      <xdr:nvGraphicFramePr>
        <xdr:cNvPr id="40" name="Chart 56">
          <a:extLst>
            <a:ext uri="{FF2B5EF4-FFF2-40B4-BE49-F238E27FC236}">
              <a16:creationId xmlns:a16="http://schemas.microsoft.com/office/drawing/2014/main" id="{772C3E9B-0685-8F47-A93C-565D62713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25</xdr:col>
      <xdr:colOff>63502</xdr:colOff>
      <xdr:row>326</xdr:row>
      <xdr:rowOff>31171</xdr:rowOff>
    </xdr:from>
    <xdr:to>
      <xdr:col>33</xdr:col>
      <xdr:colOff>533400</xdr:colOff>
      <xdr:row>346</xdr:row>
      <xdr:rowOff>0</xdr:rowOff>
    </xdr:to>
    <xdr:graphicFrame macro="">
      <xdr:nvGraphicFramePr>
        <xdr:cNvPr id="41" name="Chart 57">
          <a:extLst>
            <a:ext uri="{FF2B5EF4-FFF2-40B4-BE49-F238E27FC236}">
              <a16:creationId xmlns:a16="http://schemas.microsoft.com/office/drawing/2014/main" id="{4CED6802-852F-7A47-B298-DAD743122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243417</xdr:colOff>
      <xdr:row>246</xdr:row>
      <xdr:rowOff>211668</xdr:rowOff>
    </xdr:from>
    <xdr:to>
      <xdr:col>9</xdr:col>
      <xdr:colOff>222249</xdr:colOff>
      <xdr:row>266</xdr:row>
      <xdr:rowOff>211668</xdr:rowOff>
    </xdr:to>
    <xdr:graphicFrame macro="">
      <xdr:nvGraphicFramePr>
        <xdr:cNvPr id="43" name="Chart 2">
          <a:extLst>
            <a:ext uri="{FF2B5EF4-FFF2-40B4-BE49-F238E27FC236}">
              <a16:creationId xmlns:a16="http://schemas.microsoft.com/office/drawing/2014/main" id="{D5C7CB65-0797-5740-B170-406D2DC4F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36</xdr:col>
      <xdr:colOff>101600</xdr:colOff>
      <xdr:row>326</xdr:row>
      <xdr:rowOff>88901</xdr:rowOff>
    </xdr:from>
    <xdr:to>
      <xdr:col>47</xdr:col>
      <xdr:colOff>228600</xdr:colOff>
      <xdr:row>346</xdr:row>
      <xdr:rowOff>0</xdr:rowOff>
    </xdr:to>
    <xdr:graphicFrame macro="">
      <xdr:nvGraphicFramePr>
        <xdr:cNvPr id="44" name="Chart 61">
          <a:extLst>
            <a:ext uri="{FF2B5EF4-FFF2-40B4-BE49-F238E27FC236}">
              <a16:creationId xmlns:a16="http://schemas.microsoft.com/office/drawing/2014/main" id="{3DD5830C-F442-984B-B4E3-316B3223B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476250</xdr:colOff>
      <xdr:row>351</xdr:row>
      <xdr:rowOff>12699</xdr:rowOff>
    </xdr:from>
    <xdr:to>
      <xdr:col>10</xdr:col>
      <xdr:colOff>389114</xdr:colOff>
      <xdr:row>372</xdr:row>
      <xdr:rowOff>158750</xdr:rowOff>
    </xdr:to>
    <xdr:graphicFrame macro="">
      <xdr:nvGraphicFramePr>
        <xdr:cNvPr id="46" name="Chart 63">
          <a:extLst>
            <a:ext uri="{FF2B5EF4-FFF2-40B4-BE49-F238E27FC236}">
              <a16:creationId xmlns:a16="http://schemas.microsoft.com/office/drawing/2014/main" id="{0DE1AE00-9856-254A-AF1C-8192FB6E4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32101</xdr:colOff>
      <xdr:row>378</xdr:row>
      <xdr:rowOff>141110</xdr:rowOff>
    </xdr:from>
    <xdr:to>
      <xdr:col>10</xdr:col>
      <xdr:colOff>521052</xdr:colOff>
      <xdr:row>398</xdr:row>
      <xdr:rowOff>169835</xdr:rowOff>
    </xdr:to>
    <xdr:graphicFrame macro="">
      <xdr:nvGraphicFramePr>
        <xdr:cNvPr id="47" name="Chart 64">
          <a:extLst>
            <a:ext uri="{FF2B5EF4-FFF2-40B4-BE49-F238E27FC236}">
              <a16:creationId xmlns:a16="http://schemas.microsoft.com/office/drawing/2014/main" id="{0282B9A9-697A-C444-BC4E-7B4746BEC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423334</xdr:colOff>
      <xdr:row>403</xdr:row>
      <xdr:rowOff>216705</xdr:rowOff>
    </xdr:from>
    <xdr:to>
      <xdr:col>10</xdr:col>
      <xdr:colOff>383823</xdr:colOff>
      <xdr:row>426</xdr:row>
      <xdr:rowOff>107849</xdr:rowOff>
    </xdr:to>
    <xdr:graphicFrame macro="">
      <xdr:nvGraphicFramePr>
        <xdr:cNvPr id="48" name="Chart 65">
          <a:extLst>
            <a:ext uri="{FF2B5EF4-FFF2-40B4-BE49-F238E27FC236}">
              <a16:creationId xmlns:a16="http://schemas.microsoft.com/office/drawing/2014/main" id="{C602ACFF-4DFA-EC43-BF18-A4B149E58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646139</xdr:colOff>
      <xdr:row>200</xdr:row>
      <xdr:rowOff>89122</xdr:rowOff>
    </xdr:from>
    <xdr:to>
      <xdr:col>9</xdr:col>
      <xdr:colOff>557017</xdr:colOff>
      <xdr:row>219</xdr:row>
      <xdr:rowOff>155964</xdr:rowOff>
    </xdr:to>
    <xdr:graphicFrame macro="">
      <xdr:nvGraphicFramePr>
        <xdr:cNvPr id="37" name="Chart 36">
          <a:extLst>
            <a:ext uri="{FF2B5EF4-FFF2-40B4-BE49-F238E27FC236}">
              <a16:creationId xmlns:a16="http://schemas.microsoft.com/office/drawing/2014/main" id="{502C9E02-608B-0144-8179-DE8DA3D11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xdr:col>
      <xdr:colOff>508000</xdr:colOff>
      <xdr:row>200</xdr:row>
      <xdr:rowOff>50800</xdr:rowOff>
    </xdr:from>
    <xdr:to>
      <xdr:col>21</xdr:col>
      <xdr:colOff>584200</xdr:colOff>
      <xdr:row>219</xdr:row>
      <xdr:rowOff>228600</xdr:rowOff>
    </xdr:to>
    <xdr:graphicFrame macro="">
      <xdr:nvGraphicFramePr>
        <xdr:cNvPr id="45" name="Chart 44">
          <a:extLst>
            <a:ext uri="{FF2B5EF4-FFF2-40B4-BE49-F238E27FC236}">
              <a16:creationId xmlns:a16="http://schemas.microsoft.com/office/drawing/2014/main" id="{BFA82CC4-CD66-1345-B2DB-F052A7F49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23</xdr:col>
      <xdr:colOff>330200</xdr:colOff>
      <xdr:row>200</xdr:row>
      <xdr:rowOff>25400</xdr:rowOff>
    </xdr:from>
    <xdr:to>
      <xdr:col>34</xdr:col>
      <xdr:colOff>330200</xdr:colOff>
      <xdr:row>219</xdr:row>
      <xdr:rowOff>203200</xdr:rowOff>
    </xdr:to>
    <xdr:graphicFrame macro="">
      <xdr:nvGraphicFramePr>
        <xdr:cNvPr id="49" name="Chart 48">
          <a:extLst>
            <a:ext uri="{FF2B5EF4-FFF2-40B4-BE49-F238E27FC236}">
              <a16:creationId xmlns:a16="http://schemas.microsoft.com/office/drawing/2014/main" id="{D182B77A-7C6B-2D4E-81C2-BCD027812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36</xdr:col>
      <xdr:colOff>355600</xdr:colOff>
      <xdr:row>199</xdr:row>
      <xdr:rowOff>228600</xdr:rowOff>
    </xdr:from>
    <xdr:to>
      <xdr:col>45</xdr:col>
      <xdr:colOff>609600</xdr:colOff>
      <xdr:row>219</xdr:row>
      <xdr:rowOff>203200</xdr:rowOff>
    </xdr:to>
    <xdr:graphicFrame macro="">
      <xdr:nvGraphicFramePr>
        <xdr:cNvPr id="50" name="Chart 49">
          <a:extLst>
            <a:ext uri="{FF2B5EF4-FFF2-40B4-BE49-F238E27FC236}">
              <a16:creationId xmlns:a16="http://schemas.microsoft.com/office/drawing/2014/main" id="{824B49D5-C6A6-5B45-A0CE-9126A6C47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558800</xdr:colOff>
      <xdr:row>224</xdr:row>
      <xdr:rowOff>203200</xdr:rowOff>
    </xdr:from>
    <xdr:to>
      <xdr:col>9</xdr:col>
      <xdr:colOff>609600</xdr:colOff>
      <xdr:row>243</xdr:row>
      <xdr:rowOff>101600</xdr:rowOff>
    </xdr:to>
    <xdr:graphicFrame macro="">
      <xdr:nvGraphicFramePr>
        <xdr:cNvPr id="51" name="Chart 50">
          <a:extLst>
            <a:ext uri="{FF2B5EF4-FFF2-40B4-BE49-F238E27FC236}">
              <a16:creationId xmlns:a16="http://schemas.microsoft.com/office/drawing/2014/main" id="{73DCEF5F-EB01-2840-B913-57B23F652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491065</xdr:colOff>
      <xdr:row>224</xdr:row>
      <xdr:rowOff>101599</xdr:rowOff>
    </xdr:from>
    <xdr:to>
      <xdr:col>21</xdr:col>
      <xdr:colOff>592666</xdr:colOff>
      <xdr:row>243</xdr:row>
      <xdr:rowOff>152399</xdr:rowOff>
    </xdr:to>
    <xdr:graphicFrame macro="">
      <xdr:nvGraphicFramePr>
        <xdr:cNvPr id="52" name="Chart 51">
          <a:extLst>
            <a:ext uri="{FF2B5EF4-FFF2-40B4-BE49-F238E27FC236}">
              <a16:creationId xmlns:a16="http://schemas.microsoft.com/office/drawing/2014/main" id="{20A43D5E-D7C8-6E4D-BAFF-60D3B2B13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24</xdr:col>
      <xdr:colOff>338666</xdr:colOff>
      <xdr:row>224</xdr:row>
      <xdr:rowOff>84666</xdr:rowOff>
    </xdr:from>
    <xdr:to>
      <xdr:col>34</xdr:col>
      <xdr:colOff>355599</xdr:colOff>
      <xdr:row>243</xdr:row>
      <xdr:rowOff>186266</xdr:rowOff>
    </xdr:to>
    <xdr:graphicFrame macro="">
      <xdr:nvGraphicFramePr>
        <xdr:cNvPr id="53" name="Chart 52">
          <a:extLst>
            <a:ext uri="{FF2B5EF4-FFF2-40B4-BE49-F238E27FC236}">
              <a16:creationId xmlns:a16="http://schemas.microsoft.com/office/drawing/2014/main" id="{003E2053-DAA6-9841-8F81-57321B7FA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36</xdr:col>
      <xdr:colOff>355599</xdr:colOff>
      <xdr:row>224</xdr:row>
      <xdr:rowOff>50799</xdr:rowOff>
    </xdr:from>
    <xdr:to>
      <xdr:col>46</xdr:col>
      <xdr:colOff>16932</xdr:colOff>
      <xdr:row>243</xdr:row>
      <xdr:rowOff>203199</xdr:rowOff>
    </xdr:to>
    <xdr:graphicFrame macro="">
      <xdr:nvGraphicFramePr>
        <xdr:cNvPr id="54" name="Chart 53">
          <a:extLst>
            <a:ext uri="{FF2B5EF4-FFF2-40B4-BE49-F238E27FC236}">
              <a16:creationId xmlns:a16="http://schemas.microsoft.com/office/drawing/2014/main" id="{BED67661-66AB-5743-B8A2-36C3C0BC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29535</xdr:colOff>
      <xdr:row>0</xdr:row>
      <xdr:rowOff>29535</xdr:rowOff>
    </xdr:from>
    <xdr:ext cx="962025" cy="885825"/>
    <xdr:pic>
      <xdr:nvPicPr>
        <xdr:cNvPr id="4" name="Рисунок 1">
          <a:extLst>
            <a:ext uri="{FF2B5EF4-FFF2-40B4-BE49-F238E27FC236}">
              <a16:creationId xmlns:a16="http://schemas.microsoft.com/office/drawing/2014/main" id="{596BEFFF-F923-2149-9E6F-9BFF1D808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28256" y="29535"/>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3" name="Рисунок 1">
          <a:extLst>
            <a:ext uri="{FF2B5EF4-FFF2-40B4-BE49-F238E27FC236}">
              <a16:creationId xmlns:a16="http://schemas.microsoft.com/office/drawing/2014/main" id="{6DC5AB68-2775-A247-9D1C-1F371160C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4450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5" name="Рисунок 1">
          <a:extLst>
            <a:ext uri="{FF2B5EF4-FFF2-40B4-BE49-F238E27FC236}">
              <a16:creationId xmlns:a16="http://schemas.microsoft.com/office/drawing/2014/main" id="{33F310DA-A63B-B142-98CE-F3DA1DAEE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1816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495300</xdr:colOff>
      <xdr:row>0</xdr:row>
      <xdr:rowOff>266700</xdr:rowOff>
    </xdr:from>
    <xdr:ext cx="962025" cy="885825"/>
    <xdr:pic>
      <xdr:nvPicPr>
        <xdr:cNvPr id="3" name="Рисунок 1">
          <a:extLst>
            <a:ext uri="{FF2B5EF4-FFF2-40B4-BE49-F238E27FC236}">
              <a16:creationId xmlns:a16="http://schemas.microsoft.com/office/drawing/2014/main" id="{434844CD-14FF-7F4D-887E-01CE60C901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95300" y="2667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444500</xdr:colOff>
      <xdr:row>0</xdr:row>
      <xdr:rowOff>127000</xdr:rowOff>
    </xdr:from>
    <xdr:ext cx="1270000" cy="1169406"/>
    <xdr:pic>
      <xdr:nvPicPr>
        <xdr:cNvPr id="3" name="Рисунок 1">
          <a:extLst>
            <a:ext uri="{FF2B5EF4-FFF2-40B4-BE49-F238E27FC236}">
              <a16:creationId xmlns:a16="http://schemas.microsoft.com/office/drawing/2014/main" id="{B2CDCC52-8C19-584D-93C2-18E9A5ABF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44500" y="127000"/>
          <a:ext cx="1270000" cy="1169406"/>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88900</xdr:rowOff>
    </xdr:from>
    <xdr:ext cx="962025" cy="885825"/>
    <xdr:pic>
      <xdr:nvPicPr>
        <xdr:cNvPr id="3" name="Рисунок 1">
          <a:extLst>
            <a:ext uri="{FF2B5EF4-FFF2-40B4-BE49-F238E27FC236}">
              <a16:creationId xmlns:a16="http://schemas.microsoft.com/office/drawing/2014/main" id="{D6F868AD-FCFE-6A4C-8EB1-A0A80258E2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42900" y="889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38100</xdr:colOff>
      <xdr:row>0</xdr:row>
      <xdr:rowOff>76200</xdr:rowOff>
    </xdr:from>
    <xdr:ext cx="962025" cy="885825"/>
    <xdr:pic>
      <xdr:nvPicPr>
        <xdr:cNvPr id="4" name="Рисунок 1">
          <a:extLst>
            <a:ext uri="{FF2B5EF4-FFF2-40B4-BE49-F238E27FC236}">
              <a16:creationId xmlns:a16="http://schemas.microsoft.com/office/drawing/2014/main" id="{A6C52B61-C823-A640-BFCF-72B072963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81000" y="76200"/>
          <a:ext cx="962025" cy="88582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0</xdr:colOff>
      <xdr:row>0</xdr:row>
      <xdr:rowOff>12533</xdr:rowOff>
    </xdr:from>
    <xdr:to>
      <xdr:col>1</xdr:col>
      <xdr:colOff>960293</xdr:colOff>
      <xdr:row>1</xdr:row>
      <xdr:rowOff>715301</xdr:rowOff>
    </xdr:to>
    <xdr:pic>
      <xdr:nvPicPr>
        <xdr:cNvPr id="2" name="Рисунок 1">
          <a:extLst>
            <a:ext uri="{FF2B5EF4-FFF2-40B4-BE49-F238E27FC236}">
              <a16:creationId xmlns:a16="http://schemas.microsoft.com/office/drawing/2014/main" id="{B9CFF5D5-737F-D048-B69F-A505DF6BE73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062" r="38675" b="36682"/>
        <a:stretch/>
      </xdr:blipFill>
      <xdr:spPr bwMode="auto">
        <a:xfrm>
          <a:off x="342900" y="12533"/>
          <a:ext cx="960293" cy="88056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3" name="Рисунок 1">
          <a:extLst>
            <a:ext uri="{FF2B5EF4-FFF2-40B4-BE49-F238E27FC236}">
              <a16:creationId xmlns:a16="http://schemas.microsoft.com/office/drawing/2014/main" id="{7ECC2947-D7F3-884A-885E-DD0F930A0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0"/>
          <a:ext cx="962025" cy="88582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0</xdr:colOff>
      <xdr:row>0</xdr:row>
      <xdr:rowOff>12533</xdr:rowOff>
    </xdr:from>
    <xdr:to>
      <xdr:col>1</xdr:col>
      <xdr:colOff>960293</xdr:colOff>
      <xdr:row>1</xdr:row>
      <xdr:rowOff>678487</xdr:rowOff>
    </xdr:to>
    <xdr:pic>
      <xdr:nvPicPr>
        <xdr:cNvPr id="2" name="Рисунок 1">
          <a:extLst>
            <a:ext uri="{FF2B5EF4-FFF2-40B4-BE49-F238E27FC236}">
              <a16:creationId xmlns:a16="http://schemas.microsoft.com/office/drawing/2014/main" id="{ADA62E86-F67C-934F-BE04-B2042083269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062" r="38675" b="36682"/>
        <a:stretch/>
      </xdr:blipFill>
      <xdr:spPr bwMode="auto">
        <a:xfrm>
          <a:off x="368300" y="12533"/>
          <a:ext cx="960293" cy="869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25400</xdr:colOff>
      <xdr:row>0</xdr:row>
      <xdr:rowOff>38100</xdr:rowOff>
    </xdr:from>
    <xdr:ext cx="962025" cy="885825"/>
    <xdr:pic>
      <xdr:nvPicPr>
        <xdr:cNvPr id="4" name="Рисунок 1">
          <a:extLst>
            <a:ext uri="{FF2B5EF4-FFF2-40B4-BE49-F238E27FC236}">
              <a16:creationId xmlns:a16="http://schemas.microsoft.com/office/drawing/2014/main" id="{C608D9C1-E549-BC40-9F0D-4AEC46834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381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xdr:col>
      <xdr:colOff>806450</xdr:colOff>
      <xdr:row>0</xdr:row>
      <xdr:rowOff>876300</xdr:rowOff>
    </xdr:to>
    <xdr:pic>
      <xdr:nvPicPr>
        <xdr:cNvPr id="2" name="Рисунок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04151" y="0"/>
          <a:ext cx="971550" cy="8763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567651</xdr:colOff>
      <xdr:row>0</xdr:row>
      <xdr:rowOff>0</xdr:rowOff>
    </xdr:from>
    <xdr:to>
      <xdr:col>1</xdr:col>
      <xdr:colOff>777778</xdr:colOff>
      <xdr:row>0</xdr:row>
      <xdr:rowOff>877272</xdr:rowOff>
    </xdr:to>
    <xdr:pic>
      <xdr:nvPicPr>
        <xdr:cNvPr id="3" name="Рисунок 1">
          <a:extLst>
            <a:ext uri="{FF2B5EF4-FFF2-40B4-BE49-F238E27FC236}">
              <a16:creationId xmlns:a16="http://schemas.microsoft.com/office/drawing/2014/main" id="{5BBE0E18-E261-2F42-8C01-92A667ACBE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04151" y="0"/>
          <a:ext cx="9721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4" name="Рисунок 1">
          <a:extLst>
            <a:ext uri="{FF2B5EF4-FFF2-40B4-BE49-F238E27FC236}">
              <a16:creationId xmlns:a16="http://schemas.microsoft.com/office/drawing/2014/main" id="{F2E58BCD-BE2A-3049-9143-4019D3E51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826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3" name="Рисунок 1">
          <a:extLst>
            <a:ext uri="{FF2B5EF4-FFF2-40B4-BE49-F238E27FC236}">
              <a16:creationId xmlns:a16="http://schemas.microsoft.com/office/drawing/2014/main" id="{EB02B838-DD55-E34C-8898-262455120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715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4" name="Рисунок 1">
          <a:extLst>
            <a:ext uri="{FF2B5EF4-FFF2-40B4-BE49-F238E27FC236}">
              <a16:creationId xmlns:a16="http://schemas.microsoft.com/office/drawing/2014/main" id="{96DE15DB-D74A-824C-88DD-645980EB9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731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5" name="Рисунок 1">
          <a:extLst>
            <a:ext uri="{FF2B5EF4-FFF2-40B4-BE49-F238E27FC236}">
              <a16:creationId xmlns:a16="http://schemas.microsoft.com/office/drawing/2014/main" id="{B39D1F72-7AA7-DC41-B123-9020894B3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604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aidynkairolla/Downloads/ESG_Databook_RU.xlsx" TargetMode="External"/><Relationship Id="rId1" Type="http://schemas.openxmlformats.org/officeDocument/2006/relationships/externalLinkPath" Target="/Users/aidynkairolla/Downloads/ESG_Databook_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row r="1">
          <cell r="B1">
            <v>2</v>
          </cell>
          <cell r="N1">
            <v>14</v>
          </cell>
        </row>
        <row r="5">
          <cell r="A5" t="str">
            <v>1.4.56</v>
          </cell>
        </row>
        <row r="38">
          <cell r="A38" t="str">
            <v>1.4.4</v>
          </cell>
        </row>
        <row r="65">
          <cell r="A65" t="str">
            <v>1.4.7</v>
          </cell>
        </row>
        <row r="93">
          <cell r="A93" t="str">
            <v>1.4.10</v>
          </cell>
        </row>
        <row r="119">
          <cell r="A119" t="str">
            <v>1.4.13</v>
          </cell>
        </row>
        <row r="299">
          <cell r="A299" t="str">
            <v>1.4.29</v>
          </cell>
        </row>
        <row r="376">
          <cell r="A376" t="str">
            <v>1.4.36</v>
          </cell>
        </row>
        <row r="403">
          <cell r="A403" t="str">
            <v>1.4.39</v>
          </cell>
        </row>
        <row r="429">
          <cell r="A429" t="str">
            <v>1.4.42</v>
          </cell>
        </row>
        <row r="431">
          <cell r="A431" t="str">
            <v>1.4.43</v>
          </cell>
        </row>
        <row r="432">
          <cell r="A432" t="str">
            <v>1.4.44</v>
          </cell>
        </row>
      </sheetData>
      <sheetData sheetId="6"/>
      <sheetData sheetId="7"/>
      <sheetData sheetId="8">
        <row r="1">
          <cell r="B1">
            <v>2</v>
          </cell>
        </row>
        <row r="2">
          <cell r="A2" t="str">
            <v>1.6.1</v>
          </cell>
        </row>
        <row r="3">
          <cell r="A3" t="str">
            <v>1.6.2</v>
          </cell>
        </row>
      </sheetData>
      <sheetData sheetId="9">
        <row r="1">
          <cell r="B1">
            <v>2</v>
          </cell>
        </row>
        <row r="2">
          <cell r="A2" t="str">
            <v>1.7.1</v>
          </cell>
        </row>
      </sheetData>
      <sheetData sheetId="10">
        <row r="1">
          <cell r="B1">
            <v>2</v>
          </cell>
        </row>
        <row r="2">
          <cell r="A2" t="str">
            <v>1.8.1</v>
          </cell>
        </row>
        <row r="3">
          <cell r="A3" t="str">
            <v>1.8.2</v>
          </cell>
        </row>
      </sheetData>
      <sheetData sheetId="11">
        <row r="1">
          <cell r="B1">
            <v>2</v>
          </cell>
        </row>
        <row r="2">
          <cell r="A2" t="str">
            <v>1.9.1</v>
          </cell>
        </row>
      </sheetData>
      <sheetData sheetId="12"/>
      <sheetData sheetId="13"/>
      <sheetData sheetId="14"/>
      <sheetData sheetId="15">
        <row r="1">
          <cell r="B1">
            <v>2</v>
          </cell>
        </row>
        <row r="3">
          <cell r="A3" t="str">
            <v>1.10.1</v>
          </cell>
        </row>
        <row r="5">
          <cell r="A5" t="str">
            <v>1.10.3</v>
          </cell>
        </row>
        <row r="96">
          <cell r="B96" t="str">
            <v>Полный рабочий день</v>
          </cell>
        </row>
        <row r="102">
          <cell r="B102" t="str">
            <v>Мужчины</v>
          </cell>
        </row>
        <row r="103">
          <cell r="B103" t="str">
            <v>Женщины</v>
          </cell>
        </row>
      </sheetData>
      <sheetData sheetId="16">
        <row r="1">
          <cell r="B1">
            <v>2</v>
          </cell>
        </row>
      </sheetData>
      <sheetData sheetId="17">
        <row r="1">
          <cell r="B1">
            <v>2</v>
          </cell>
        </row>
        <row r="5">
          <cell r="A5" t="str">
            <v>1.12.3</v>
          </cell>
        </row>
        <row r="16">
          <cell r="B16" t="str">
            <v>Административно-управленческий персонал</v>
          </cell>
        </row>
        <row r="17">
          <cell r="B17" t="str">
            <v>Производственный персонал</v>
          </cell>
        </row>
      </sheetData>
      <sheetData sheetId="18">
        <row r="1">
          <cell r="B1">
            <v>2</v>
          </cell>
        </row>
        <row r="3">
          <cell r="A3" t="str">
            <v>1.13.1</v>
          </cell>
        </row>
      </sheetData>
      <sheetData sheetId="19"/>
      <sheetData sheetId="20"/>
      <sheetData sheetId="21">
        <row r="1">
          <cell r="B1">
            <v>2</v>
          </cell>
          <cell r="G1">
            <v>7</v>
          </cell>
        </row>
        <row r="2">
          <cell r="A2" t="str">
            <v>1.15.1</v>
          </cell>
        </row>
        <row r="6">
          <cell r="A6" t="str">
            <v>1.15.4</v>
          </cell>
        </row>
        <row r="9">
          <cell r="A9" t="str">
            <v>1.15.7</v>
          </cell>
        </row>
      </sheetData>
      <sheetData sheetId="22">
        <row r="1">
          <cell r="B1">
            <v>2</v>
          </cell>
          <cell r="C1">
            <v>3</v>
          </cell>
        </row>
        <row r="2">
          <cell r="A2" t="str">
            <v>1.16.1</v>
          </cell>
        </row>
        <row r="4">
          <cell r="A4" t="str">
            <v>1.16.3</v>
          </cell>
        </row>
      </sheetData>
      <sheetData sheetId="23">
        <row r="1">
          <cell r="B1">
            <v>2</v>
          </cell>
        </row>
        <row r="2">
          <cell r="A2" t="str">
            <v>1.17.1</v>
          </cell>
        </row>
      </sheetData>
      <sheetData sheetId="24">
        <row r="1">
          <cell r="B1">
            <v>2</v>
          </cell>
          <cell r="D1">
            <v>4</v>
          </cell>
          <cell r="E1">
            <v>5</v>
          </cell>
          <cell r="F1">
            <v>6</v>
          </cell>
        </row>
        <row r="2">
          <cell r="A2" t="str">
            <v>1.18.1</v>
          </cell>
        </row>
        <row r="16">
          <cell r="A16" t="str">
            <v>1.18.15</v>
          </cell>
        </row>
      </sheetData>
      <sheetData sheetId="25"/>
      <sheetData sheetId="26">
        <row r="1">
          <cell r="B1">
            <v>2</v>
          </cell>
          <cell r="C1">
            <v>3</v>
          </cell>
        </row>
        <row r="30">
          <cell r="A30" t="str">
            <v>1.19.29</v>
          </cell>
        </row>
        <row r="31">
          <cell r="A31" t="str">
            <v>1.19.30</v>
          </cell>
        </row>
        <row r="32">
          <cell r="A32" t="str">
            <v>1.19.31</v>
          </cell>
        </row>
        <row r="33">
          <cell r="A33" t="str">
            <v>1.19.32</v>
          </cell>
        </row>
        <row r="34">
          <cell r="A34" t="str">
            <v>1.19.33</v>
          </cell>
        </row>
        <row r="35">
          <cell r="A35" t="str">
            <v>1.19.34</v>
          </cell>
        </row>
        <row r="36">
          <cell r="A36" t="str">
            <v>1.19.35</v>
          </cell>
        </row>
      </sheetData>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C2"/>
          <cell r="D2"/>
          <cell r="E2"/>
          <cell r="F2"/>
          <cell r="G2"/>
          <cell r="H2" t="str">
            <v>ENG</v>
          </cell>
          <cell r="I2"/>
          <cell r="J2"/>
          <cell r="K2"/>
          <cell r="L2"/>
          <cell r="M2"/>
          <cell r="N2" t="str">
            <v>ҚАЗ</v>
          </cell>
          <cell r="O2"/>
          <cell r="P2"/>
          <cell r="Q2"/>
          <cell r="R2"/>
          <cell r="S2"/>
        </row>
        <row r="3">
          <cell r="A3" t="str">
            <v>ID</v>
          </cell>
        </row>
        <row r="4">
          <cell r="A4" t="str">
            <v>1.1.1</v>
          </cell>
          <cell r="B4" t="str">
            <v>Содержание</v>
          </cell>
          <cell r="H4" t="str">
            <v>Content</v>
          </cell>
          <cell r="N4" t="str">
            <v>Мазмұны</v>
          </cell>
        </row>
        <row r="5">
          <cell r="A5" t="str">
            <v>1.1.2</v>
          </cell>
          <cell r="B5" t="str">
            <v xml:space="preserve">Содержание GRI </v>
          </cell>
          <cell r="H5" t="str">
            <v xml:space="preserve">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 xml:space="preserve">Финансы </v>
          </cell>
          <cell r="H19" t="str">
            <v>Finance</v>
          </cell>
          <cell r="N19" t="str">
            <v xml:space="preserve">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xml:space="preserve"> GRI 305-1</v>
          </cell>
          <cell r="C28" t="str">
            <v>Единица измерения</v>
          </cell>
          <cell r="H28" t="str">
            <v xml:space="preserve"> GRI 305-1</v>
          </cell>
          <cell r="I28" t="str">
            <v>Unit of measure</v>
          </cell>
          <cell r="N28" t="str">
            <v xml:space="preserve"> GRI 305-1</v>
          </cell>
          <cell r="O28" t="str">
            <v>Өлшем бірлігі</v>
          </cell>
        </row>
        <row r="29">
          <cell r="A29" t="str">
            <v>1.5.4</v>
          </cell>
          <cell r="B29" t="str">
            <v>Углеродный след*</v>
          </cell>
          <cell r="C29" t="str">
            <v xml:space="preserve"> млн т СО2-экв</v>
          </cell>
          <cell r="H29" t="str">
            <v>Carbon footprint*</v>
          </cell>
          <cell r="I29" t="str">
            <v xml:space="preserve">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xml:space="preserve"> млн т СО2-экв</v>
          </cell>
          <cell r="H30" t="str">
            <v>Direct greenhouse gas emissions 
(Scope 1)</v>
          </cell>
          <cell r="I30" t="str">
            <v xml:space="preserve">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xml:space="preserve"> млн т СО2-экв</v>
          </cell>
          <cell r="H32" t="str">
            <v>Carbon dioxide (CO2)</v>
          </cell>
          <cell r="I32" t="str">
            <v xml:space="preserve">million tons CO2-eq </v>
          </cell>
          <cell r="N32" t="str">
            <v>Көмірқышқыл газы (CO2)</v>
          </cell>
          <cell r="O32" t="str">
            <v>миллион тонна CO2-балама</v>
          </cell>
        </row>
        <row r="33">
          <cell r="A33" t="str">
            <v>1.5.8</v>
          </cell>
          <cell r="B33" t="str">
            <v>Метан (CH4)</v>
          </cell>
          <cell r="C33" t="str">
            <v xml:space="preserve"> млн т СО2-экв</v>
          </cell>
          <cell r="H33" t="str">
            <v>Methane (CH4)</v>
          </cell>
          <cell r="I33" t="str">
            <v xml:space="preserve">million tons CO2-eq </v>
          </cell>
          <cell r="N33" t="str">
            <v>Метан (CH4)</v>
          </cell>
          <cell r="O33" t="str">
            <v>миллион тонна CO2-балама</v>
          </cell>
        </row>
        <row r="34">
          <cell r="A34" t="str">
            <v>1.5.9</v>
          </cell>
          <cell r="B34" t="str">
            <v>Закись азота (N2O)</v>
          </cell>
          <cell r="C34" t="str">
            <v xml:space="preserve"> млн т СО2-экв</v>
          </cell>
          <cell r="H34" t="str">
            <v xml:space="preserve">Nitrogen oxide (N2O) </v>
          </cell>
          <cell r="I34" t="str">
            <v xml:space="preserve">million tons CO2-eq </v>
          </cell>
          <cell r="N34" t="str">
            <v>Азот оксиді (N2O)</v>
          </cell>
          <cell r="O34" t="str">
            <v>миллион тонна CO2-балама</v>
          </cell>
        </row>
        <row r="35">
          <cell r="A35" t="str">
            <v>1.5.10</v>
          </cell>
          <cell r="B35" t="str">
            <v>по сегментам деятельности:</v>
          </cell>
          <cell r="H35" t="str">
            <v xml:space="preserve">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xml:space="preserve"> млн т СО2-экв</v>
          </cell>
          <cell r="H36" t="str">
            <v>Oil and gas exploration and production</v>
          </cell>
          <cell r="I36" t="str">
            <v xml:space="preserve">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xml:space="preserve"> млн т СО2-экв</v>
          </cell>
          <cell r="H37" t="str">
            <v>Oil and gas refining</v>
          </cell>
          <cell r="I37" t="str">
            <v xml:space="preserve">million tons CO2-eq </v>
          </cell>
          <cell r="N37" t="str">
            <v>Мұнай өңдеу</v>
          </cell>
          <cell r="O37" t="str">
            <v>миллион тонна CO2-балама</v>
          </cell>
        </row>
        <row r="38">
          <cell r="A38" t="str">
            <v>1.5.13</v>
          </cell>
          <cell r="B38" t="str">
            <v>Транспортировка нефти</v>
          </cell>
          <cell r="C38" t="str">
            <v xml:space="preserve"> млн т СО2-экв</v>
          </cell>
          <cell r="H38" t="str">
            <v>Oil transportation</v>
          </cell>
          <cell r="I38" t="str">
            <v xml:space="preserve">million tons CO2-eq </v>
          </cell>
          <cell r="N38" t="str">
            <v>Мұнай тасымалдау</v>
          </cell>
          <cell r="O38" t="str">
            <v>миллион тонна CO2-балама</v>
          </cell>
        </row>
        <row r="39">
          <cell r="A39" t="str">
            <v>1.5.14</v>
          </cell>
          <cell r="B39" t="str">
            <v>Транспортировка газа</v>
          </cell>
          <cell r="C39" t="str">
            <v xml:space="preserve"> млн т СО2-экв</v>
          </cell>
          <cell r="H39" t="str">
            <v>Gas transportation</v>
          </cell>
          <cell r="I39" t="str">
            <v xml:space="preserve">million tons CO2-eq </v>
          </cell>
          <cell r="N39" t="str">
            <v>Газ тасымалдау</v>
          </cell>
          <cell r="O39" t="str">
            <v>миллион тонна CO2-балама</v>
          </cell>
        </row>
        <row r="40">
          <cell r="A40" t="str">
            <v>1.5.15</v>
          </cell>
          <cell r="B40" t="str">
            <v>Разведка и добыча урана</v>
          </cell>
          <cell r="C40" t="str">
            <v xml:space="preserve"> млн т СО2-экв</v>
          </cell>
          <cell r="H40" t="str">
            <v>Uranium exploration and production</v>
          </cell>
          <cell r="I40" t="str">
            <v xml:space="preserve">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xml:space="preserve"> млн т СО2-экв</v>
          </cell>
          <cell r="H41" t="str">
            <v>Electricity production</v>
          </cell>
          <cell r="I41" t="str">
            <v xml:space="preserve">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xml:space="preserve"> млн т СО2-экв</v>
          </cell>
          <cell r="H42" t="str">
            <v>Heat production</v>
          </cell>
          <cell r="I42" t="str">
            <v xml:space="preserve">million tons CO2-eq </v>
          </cell>
          <cell r="N42" t="str">
            <v>Жылу өндірісі</v>
          </cell>
          <cell r="O42" t="str">
            <v>миллион тонна CO2-балама</v>
          </cell>
        </row>
        <row r="43">
          <cell r="A43" t="str">
            <v>1.5.18</v>
          </cell>
          <cell r="B43" t="str">
            <v>Железнодорожные перевозки</v>
          </cell>
          <cell r="C43" t="str">
            <v xml:space="preserve"> млн т СО2-экв</v>
          </cell>
          <cell r="H43" t="str">
            <v>Railway transportation</v>
          </cell>
          <cell r="I43" t="str">
            <v xml:space="preserve">million tons CO2-eq </v>
          </cell>
          <cell r="N43" t="str">
            <v>Темір жол көлігі</v>
          </cell>
          <cell r="O43" t="str">
            <v>миллион тонна CO2-балама</v>
          </cell>
        </row>
        <row r="44">
          <cell r="A44" t="str">
            <v>1.5.19</v>
          </cell>
          <cell r="B44" t="str">
            <v>Пассажирские авиаперевозки</v>
          </cell>
          <cell r="C44" t="str">
            <v xml:space="preserve"> млн т СО2-экв</v>
          </cell>
          <cell r="H44" t="str">
            <v>Passenger air transportation</v>
          </cell>
          <cell r="I44" t="str">
            <v xml:space="preserve">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xml:space="preserve"> млн т СО2-экв</v>
          </cell>
          <cell r="H45" t="str">
            <v>Telecommunication services</v>
          </cell>
          <cell r="I45" t="str">
            <v xml:space="preserve">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xml:space="preserve"> млн т СО2-экв</v>
          </cell>
          <cell r="H46" t="str">
            <v>Electric power transmission sector</v>
          </cell>
          <cell r="I46" t="str">
            <v xml:space="preserve">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xml:space="preserve"> млн т СО2-экв</v>
          </cell>
          <cell r="H47" t="str">
            <v>Production of chemical products</v>
          </cell>
          <cell r="I47" t="str">
            <v xml:space="preserve">million tons CO2-eq </v>
          </cell>
          <cell r="N47" t="str">
            <v>Химиялық өндіріс</v>
          </cell>
          <cell r="O47" t="str">
            <v>миллион тонна CO2-балама</v>
          </cell>
        </row>
        <row r="48">
          <cell r="A48" t="str">
            <v>1.5.23</v>
          </cell>
          <cell r="B48" t="str">
            <v>Добыча угля</v>
          </cell>
          <cell r="C48" t="str">
            <v xml:space="preserve"> млн т СО2-экв</v>
          </cell>
          <cell r="H48" t="str">
            <v>Coal mining</v>
          </cell>
          <cell r="I48" t="str">
            <v xml:space="preserve">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xml:space="preserve"> млн т СО2-экв</v>
          </cell>
          <cell r="H49" t="str">
            <v>Metallurgical projects (For Tau-Ken Altyn only, Tau-Ken Temir is at downtime)</v>
          </cell>
          <cell r="I49" t="str">
            <v xml:space="preserve">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xml:space="preserve"> млн т СО2-экв</v>
          </cell>
          <cell r="H52" t="str">
            <v>Total indirect emissions (Scope 2) of greenhouse gases  (from purchased electricity and heat)*</v>
          </cell>
          <cell r="I52" t="str">
            <v xml:space="preserve">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xml:space="preserve"> млн т СО2-экв</v>
          </cell>
          <cell r="H54" t="str">
            <v>Purchased electricity</v>
          </cell>
          <cell r="I54" t="str">
            <v xml:space="preserve">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xml:space="preserve"> млн т СО2-экв</v>
          </cell>
          <cell r="H55" t="str">
            <v>Purchased heat energy</v>
          </cell>
          <cell r="I55" t="str">
            <v xml:space="preserve">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 xml:space="preserve">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xml:space="preserve"> млн т СО2-экв</v>
          </cell>
          <cell r="H57" t="str">
            <v>Oil and gas exploration and production</v>
          </cell>
          <cell r="I57" t="str">
            <v xml:space="preserve">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xml:space="preserve"> млн т СО2-экв</v>
          </cell>
          <cell r="H58" t="str">
            <v>Oil and gas refining</v>
          </cell>
          <cell r="I58" t="str">
            <v xml:space="preserve">million tons CO2-eq </v>
          </cell>
          <cell r="N58" t="str">
            <v>Мұнай өңдеу</v>
          </cell>
          <cell r="O58" t="str">
            <v>миллион тонна CO2-балама</v>
          </cell>
        </row>
        <row r="59">
          <cell r="A59" t="str">
            <v>1.5.34</v>
          </cell>
          <cell r="B59" t="str">
            <v>Транспортировка нефти</v>
          </cell>
          <cell r="C59" t="str">
            <v xml:space="preserve"> млн т СО2-экв</v>
          </cell>
          <cell r="H59" t="str">
            <v>Oil transportation</v>
          </cell>
          <cell r="I59" t="str">
            <v xml:space="preserve">million tons CO2-eq </v>
          </cell>
          <cell r="N59" t="str">
            <v>Мұнай тасымалдау</v>
          </cell>
          <cell r="O59" t="str">
            <v>миллион тонна CO2-балама</v>
          </cell>
        </row>
        <row r="60">
          <cell r="A60" t="str">
            <v>1.5.35</v>
          </cell>
          <cell r="B60" t="str">
            <v>Транспортировка газа</v>
          </cell>
          <cell r="C60" t="str">
            <v xml:space="preserve"> млн т СО2-экв</v>
          </cell>
          <cell r="H60" t="str">
            <v>Gas transportation</v>
          </cell>
          <cell r="I60" t="str">
            <v xml:space="preserve">million tons CO2-eq </v>
          </cell>
          <cell r="N60" t="str">
            <v>Газ тасымалдау</v>
          </cell>
          <cell r="O60" t="str">
            <v>миллион тонна CO2-балама</v>
          </cell>
        </row>
        <row r="61">
          <cell r="A61" t="str">
            <v>1.5.36</v>
          </cell>
          <cell r="B61" t="str">
            <v>Разведка и добыча урана</v>
          </cell>
          <cell r="C61" t="str">
            <v xml:space="preserve"> млн т СО2-экв</v>
          </cell>
          <cell r="H61" t="str">
            <v>Uranium exploration and production</v>
          </cell>
          <cell r="I61" t="str">
            <v xml:space="preserve">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xml:space="preserve"> млн т СО2-экв</v>
          </cell>
          <cell r="H62" t="str">
            <v>Railway transportation</v>
          </cell>
          <cell r="I62" t="str">
            <v xml:space="preserve">million tons CO2-eq </v>
          </cell>
          <cell r="N62" t="str">
            <v>Темір жол көлігі</v>
          </cell>
          <cell r="O62" t="str">
            <v>миллион тонна CO2-балама</v>
          </cell>
        </row>
        <row r="63">
          <cell r="A63" t="str">
            <v>1.5.38</v>
          </cell>
          <cell r="B63" t="str">
            <v>Телекоммуникационные услуги</v>
          </cell>
          <cell r="C63" t="str">
            <v xml:space="preserve"> млн т СО2-экв</v>
          </cell>
          <cell r="H63" t="str">
            <v>Telecommunication services</v>
          </cell>
          <cell r="I63" t="str">
            <v xml:space="preserve">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xml:space="preserve"> млн т СО2-экв</v>
          </cell>
          <cell r="H64" t="str">
            <v>Electric power transmission sector</v>
          </cell>
          <cell r="I64" t="str">
            <v xml:space="preserve">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xml:space="preserve"> млн т СО2-экв</v>
          </cell>
          <cell r="H65" t="str">
            <v>Production of chemical products</v>
          </cell>
          <cell r="I65" t="str">
            <v xml:space="preserve">million tons CO2-eq </v>
          </cell>
          <cell r="N65" t="str">
            <v>Химиялық өндіріс</v>
          </cell>
          <cell r="O65" t="str">
            <v>миллион тонна CO2-балама</v>
          </cell>
        </row>
        <row r="66">
          <cell r="A66" t="str">
            <v>1.5.41</v>
          </cell>
          <cell r="B66" t="str">
            <v>Добыча угля</v>
          </cell>
          <cell r="C66" t="str">
            <v xml:space="preserve"> млн т СО2-экв</v>
          </cell>
          <cell r="H66" t="str">
            <v>Coal mining</v>
          </cell>
          <cell r="I66" t="str">
            <v xml:space="preserve">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xml:space="preserve"> млн т СО2-экв</v>
          </cell>
          <cell r="H67" t="str">
            <v>Metallurgical projects (For Tau-Ken Altyn only, Tau-Ken Temir is at downtime)</v>
          </cell>
          <cell r="I67" t="str">
            <v xml:space="preserve">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 xml:space="preserve">*Расчет выбросов по Охвату 2 включает только выбросы СО2 </v>
          </cell>
          <cell r="H68" t="str">
            <v xml:space="preserve">*The calculation of Scope 2 emissions includes only CO2 emissions </v>
          </cell>
          <cell r="N68" t="str">
            <v xml:space="preserve">*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 xml:space="preserve">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 xml:space="preserve">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 xml:space="preserve">Производство электроэнергии </v>
          </cell>
          <cell r="C75" t="str">
            <v>млн т CO2/млрд кВт*ч</v>
          </cell>
          <cell r="H75" t="str">
            <v xml:space="preserve"> Electricity generation</v>
          </cell>
          <cell r="I75" t="str">
            <v>million tons CO2/ billion kWh</v>
          </cell>
          <cell r="N75" t="str">
            <v>Электр энергиясын өндіру</v>
          </cell>
          <cell r="O75" t="str">
            <v>тонна СО2/млрд кВт/сағ</v>
          </cell>
        </row>
        <row r="76">
          <cell r="A76" t="str">
            <v>1.5.51</v>
          </cell>
          <cell r="B76" t="str">
            <v xml:space="preserve">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 xml:space="preserve">Железнодорожные перевозки </v>
          </cell>
          <cell r="C77" t="str">
            <v>грамм СО2-экв /ткм</v>
          </cell>
          <cell r="H77" t="str">
            <v xml:space="preserve">Railway transportation </v>
          </cell>
          <cell r="I77" t="str">
            <v>million tons CO2-eq./Gcal</v>
          </cell>
          <cell r="N77" t="str">
            <v>Темір жол көлігі</v>
          </cell>
          <cell r="O77" t="str">
            <v>грамм CO2-балама /ткм</v>
          </cell>
        </row>
        <row r="78">
          <cell r="A78" t="str">
            <v>1.5.53</v>
          </cell>
          <cell r="B78" t="str">
            <v xml:space="preserve">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 xml:space="preserve">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 xml:space="preserve">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 xml:space="preserve">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 xml:space="preserve">Железнодорожные перевозки </v>
          </cell>
          <cell r="C86" t="str">
            <v>грамм СО2-экв /ткм</v>
          </cell>
          <cell r="H86" t="str">
            <v xml:space="preserve">Railway transportation </v>
          </cell>
          <cell r="I86" t="str">
            <v>million tons CO2-eq./Gcal</v>
          </cell>
          <cell r="N86" t="str">
            <v>Темір жол көлігі</v>
          </cell>
          <cell r="O86" t="str">
            <v>грамм CO2/ткм</v>
          </cell>
        </row>
        <row r="87">
          <cell r="A87" t="str">
            <v>1.5.62</v>
          </cell>
          <cell r="B87" t="str">
            <v xml:space="preserve">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 xml:space="preserve">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 xml:space="preserve">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 xml:space="preserve">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 xml:space="preserve">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xml:space="preserve">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E111"/>
          <cell r="H111" t="str">
            <v>Water withdrawal</v>
          </cell>
          <cell r="I111" t="str">
            <v>Ml</v>
          </cell>
          <cell r="N111" t="str">
            <v>Жалпы су алу</v>
          </cell>
          <cell r="O111" t="str">
            <v>Мл</v>
          </cell>
        </row>
        <row r="112">
          <cell r="A112" t="str">
            <v>1.6.5</v>
          </cell>
          <cell r="B112" t="str">
            <v>по типу источника:</v>
          </cell>
          <cell r="E112"/>
          <cell r="H112" t="str">
            <v>by source type:</v>
          </cell>
          <cell r="N112" t="str">
            <v>Дереккөз түрі бойынша:</v>
          </cell>
        </row>
        <row r="113">
          <cell r="A113" t="str">
            <v>1.6.6</v>
          </cell>
          <cell r="B113" t="str">
            <v>поверхностные водные объекты</v>
          </cell>
          <cell r="C113" t="str">
            <v>Мл</v>
          </cell>
          <cell r="E113"/>
          <cell r="H113" t="str">
            <v xml:space="preserve">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 xml:space="preserve">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 xml:space="preserve">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 xml:space="preserve">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 xml:space="preserve">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 xml:space="preserve">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 xml:space="preserve">Газ, включая: </v>
          </cell>
          <cell r="C188" t="str">
            <v>тыс. ГДж</v>
          </cell>
          <cell r="H188" t="str">
            <v xml:space="preserve">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 xml:space="preserve">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 xml:space="preserve">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6">
          <cell r="A256"/>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xml:space="preserve"> НДТ</v>
          </cell>
          <cell r="C265" t="str">
            <v>млн тенге</v>
          </cell>
          <cell r="H265" t="str">
            <v xml:space="preserve"> BAT</v>
          </cell>
          <cell r="I265" t="str">
            <v>KZT million</v>
          </cell>
          <cell r="N265" t="str">
            <v xml:space="preserve">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 xml:space="preserve">Исследования и разработки </v>
          </cell>
          <cell r="C269" t="str">
            <v>млн тенге</v>
          </cell>
          <cell r="H269" t="str">
            <v xml:space="preserve">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 xml:space="preserve">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 xml:space="preserve">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 xml:space="preserve">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 xml:space="preserve">Permanent employees </v>
          </cell>
          <cell r="I315" t="str">
            <v>person</v>
          </cell>
          <cell r="N315" t="str">
            <v xml:space="preserve">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 xml:space="preserve">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C368"/>
          <cell r="D368"/>
          <cell r="E368"/>
          <cell r="F368"/>
          <cell r="G368"/>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 xml:space="preserve">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 xml:space="preserve">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 xml:space="preserve">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 xml:space="preserve">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cell r="N388"/>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 xml:space="preserve">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 xml:space="preserve">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 xml:space="preserve">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 xml:space="preserve">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cell r="B440"/>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cell r="B462"/>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 xml:space="preserve">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 xml:space="preserve">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cell r="B474"/>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cell r="B486"/>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 xml:space="preserve">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 xml:space="preserve">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 xml:space="preserve">По гендерным группам: </v>
          </cell>
          <cell r="H536" t="str">
            <v>by gender</v>
          </cell>
          <cell r="N536" t="str">
            <v>Гендерлік топтар бойынша:</v>
          </cell>
        </row>
        <row r="537">
          <cell r="A537" t="str">
            <v>1.12.11</v>
          </cell>
          <cell r="B537" t="str">
            <v xml:space="preserve">Мужчины </v>
          </cell>
          <cell r="C537" t="str">
            <v>часов</v>
          </cell>
          <cell r="H537" t="str">
            <v>Men</v>
          </cell>
          <cell r="I537" t="str">
            <v>hours</v>
          </cell>
          <cell r="N537" t="str">
            <v>Ерлер</v>
          </cell>
          <cell r="O537" t="str">
            <v>сағат</v>
          </cell>
        </row>
        <row r="538">
          <cell r="A538" t="str">
            <v>1.12.12</v>
          </cell>
          <cell r="B538" t="str">
            <v xml:space="preserve">Женщины </v>
          </cell>
          <cell r="C538" t="str">
            <v>часов</v>
          </cell>
          <cell r="H538" t="str">
            <v>Women</v>
          </cell>
          <cell r="I538" t="str">
            <v>hours</v>
          </cell>
          <cell r="N538" t="str">
            <v xml:space="preserve">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cell r="B542"/>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 xml:space="preserve">По гендерным группам: </v>
          </cell>
          <cell r="H545" t="str">
            <v>by gender</v>
          </cell>
          <cell r="N545" t="str">
            <v>Гендерлік топтар бойынша:</v>
          </cell>
        </row>
        <row r="546">
          <cell r="A546" t="str">
            <v>1.12.20</v>
          </cell>
          <cell r="B546" t="str">
            <v xml:space="preserve">Мужчины </v>
          </cell>
          <cell r="C546" t="str">
            <v>%</v>
          </cell>
          <cell r="H546" t="str">
            <v>Men</v>
          </cell>
          <cell r="I546" t="str">
            <v>%</v>
          </cell>
          <cell r="N546" t="str">
            <v>Ерлер</v>
          </cell>
          <cell r="O546" t="str">
            <v>%</v>
          </cell>
        </row>
        <row r="547">
          <cell r="A547" t="str">
            <v>1.12.21</v>
          </cell>
          <cell r="B547" t="str">
            <v xml:space="preserve">Женщины </v>
          </cell>
          <cell r="C547" t="str">
            <v>%</v>
          </cell>
          <cell r="H547" t="str">
            <v>Women</v>
          </cell>
          <cell r="I547" t="str">
            <v>%</v>
          </cell>
          <cell r="N547" t="str">
            <v xml:space="preserve">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 xml:space="preserve">Occupational Health and Industrial Safety </v>
          </cell>
          <cell r="N552" t="str">
            <v>Еңбекті қорғау және өнеркәсіптік қауіпсіздік</v>
          </cell>
        </row>
        <row r="553">
          <cell r="A553" t="str">
            <v>1.13.2</v>
          </cell>
        </row>
        <row r="554">
          <cell r="A554" t="str">
            <v>1.13.3</v>
          </cell>
          <cell r="B554" t="str">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C554"/>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cell r="B555"/>
          <cell r="C555"/>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C557"/>
          <cell r="H557" t="str">
            <v>Occupational health and safety management system</v>
          </cell>
          <cell r="N557" t="str">
            <v xml:space="preserve">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cell r="B562"/>
          <cell r="C562"/>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C564"/>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C573"/>
          <cell r="H573" t="str">
            <v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cell r="B574"/>
          <cell r="C574"/>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cell r="B578"/>
          <cell r="C578"/>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 xml:space="preserve">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cell r="B583"/>
          <cell r="C583"/>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 xml:space="preserve">Пожарная безопасность </v>
          </cell>
          <cell r="C594" t="str">
            <v>млрд тенге</v>
          </cell>
          <cell r="H594" t="str">
            <v xml:space="preserve">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C599"/>
          <cell r="D599"/>
          <cell r="E599"/>
          <cell r="F599"/>
          <cell r="G599"/>
          <cell r="H599" t="str">
            <v>Local communities</v>
          </cell>
          <cell r="N599" t="str">
            <v>Жергілікті қауымдастықтар</v>
          </cell>
        </row>
        <row r="600">
          <cell r="A600" t="str">
            <v>1.14.2</v>
          </cell>
          <cell r="B600"/>
          <cell r="C600"/>
          <cell r="D600"/>
          <cell r="E600"/>
          <cell r="F600"/>
          <cell r="G600"/>
        </row>
        <row r="601">
          <cell r="A601" t="str">
            <v>1.14.3</v>
          </cell>
          <cell r="B601" t="str">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C601"/>
          <cell r="D601"/>
          <cell r="E601"/>
          <cell r="F601"/>
          <cell r="G601"/>
          <cell r="H601" t="str">
            <v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D602"/>
          <cell r="E602"/>
          <cell r="F602"/>
          <cell r="G602"/>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D603"/>
          <cell r="E603"/>
          <cell r="F603"/>
          <cell r="G603"/>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C604"/>
          <cell r="D604"/>
          <cell r="E604"/>
          <cell r="F604"/>
          <cell r="G604"/>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D606"/>
          <cell r="E606"/>
          <cell r="F606"/>
          <cell r="G606"/>
          <cell r="H606" t="str">
            <v>Board of directors of the fund</v>
          </cell>
          <cell r="N606" t="str">
            <v>Қордың Директорлар кеңесі</v>
          </cell>
        </row>
        <row r="607">
          <cell r="A607" t="str">
            <v>1.15.4</v>
          </cell>
          <cell r="B607" t="str">
            <v xml:space="preserve">Председатель Совета директоров </v>
          </cell>
          <cell r="C607"/>
          <cell r="D607" t="str">
            <v>Джон Дудас</v>
          </cell>
          <cell r="E607" t="str">
            <v>Джон Дудас</v>
          </cell>
          <cell r="F607" t="str">
            <v>Джон Дудас</v>
          </cell>
          <cell r="G607" t="str">
            <v>Смаилов Алихан Асханович</v>
          </cell>
          <cell r="H607" t="str">
            <v xml:space="preserve">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D608"/>
          <cell r="E608"/>
          <cell r="F608"/>
          <cell r="G608"/>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D609"/>
          <cell r="E609"/>
          <cell r="F609"/>
          <cell r="G609"/>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C610"/>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D611"/>
          <cell r="E611"/>
          <cell r="F611"/>
          <cell r="G611"/>
          <cell r="H611" t="str">
            <v>Number of meetings held</v>
          </cell>
          <cell r="I611" t="str">
            <v>amount</v>
          </cell>
          <cell r="N611" t="str">
            <v>Өткізілген кездесулер саны</v>
          </cell>
          <cell r="O611" t="str">
            <v>саны</v>
          </cell>
        </row>
        <row r="612">
          <cell r="A612"/>
          <cell r="B612"/>
          <cell r="C612"/>
          <cell r="E612"/>
          <cell r="F612"/>
          <cell r="G612"/>
        </row>
        <row r="613">
          <cell r="A613" t="str">
            <v>1.15.10</v>
          </cell>
          <cell r="B613" t="str">
            <v>GRI 405-1</v>
          </cell>
          <cell r="C613" t="str">
            <v>Единица измерения</v>
          </cell>
          <cell r="D613"/>
          <cell r="E613"/>
          <cell r="F613"/>
          <cell r="G613"/>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D614"/>
          <cell r="E614"/>
          <cell r="F614"/>
          <cell r="G614"/>
          <cell r="H614" t="str">
            <v>Fund's board structure 
(as of the end of 2023)</v>
          </cell>
          <cell r="N614" t="str">
            <v>Қор басқармасының құрылымы (2023 жылдың соңындағы жағдай бойынша)</v>
          </cell>
        </row>
        <row r="615">
          <cell r="A615" t="str">
            <v>1.15.12</v>
          </cell>
          <cell r="B615" t="str">
            <v xml:space="preserve">По гендерным группам: </v>
          </cell>
          <cell r="C615"/>
          <cell r="D615"/>
          <cell r="E615"/>
          <cell r="F615"/>
          <cell r="G615"/>
          <cell r="H615" t="str">
            <v>by gender</v>
          </cell>
          <cell r="N615" t="str">
            <v>жынысы бойынша</v>
          </cell>
        </row>
        <row r="616">
          <cell r="A616" t="str">
            <v>1.15.13</v>
          </cell>
          <cell r="B616" t="str">
            <v xml:space="preserve">Мужчины </v>
          </cell>
          <cell r="C616" t="str">
            <v>чел.</v>
          </cell>
          <cell r="D616"/>
          <cell r="E616"/>
          <cell r="F616"/>
          <cell r="G616"/>
          <cell r="H616" t="str">
            <v>Men</v>
          </cell>
          <cell r="I616" t="str">
            <v>person</v>
          </cell>
          <cell r="N616" t="str">
            <v>Ерлер</v>
          </cell>
          <cell r="O616" t="str">
            <v>адам.</v>
          </cell>
        </row>
        <row r="617">
          <cell r="A617" t="str">
            <v>1.15.14</v>
          </cell>
          <cell r="B617" t="str">
            <v xml:space="preserve">Женщины </v>
          </cell>
          <cell r="C617" t="str">
            <v>чел.</v>
          </cell>
          <cell r="D617"/>
          <cell r="E617"/>
          <cell r="F617"/>
          <cell r="G617"/>
          <cell r="H617" t="str">
            <v>Women</v>
          </cell>
          <cell r="I617" t="str">
            <v>person</v>
          </cell>
          <cell r="N617" t="str">
            <v>Әйелдер</v>
          </cell>
          <cell r="O617" t="str">
            <v>адам.</v>
          </cell>
        </row>
        <row r="618">
          <cell r="A618" t="str">
            <v>1.15.15</v>
          </cell>
          <cell r="B618" t="str">
            <v>по возрасту</v>
          </cell>
          <cell r="C618"/>
          <cell r="D618"/>
          <cell r="E618"/>
          <cell r="F618"/>
          <cell r="G618"/>
          <cell r="H618" t="str">
            <v>by age</v>
          </cell>
          <cell r="N618" t="str">
            <v>жасы бойынша</v>
          </cell>
        </row>
        <row r="619">
          <cell r="A619" t="str">
            <v>1.15.16</v>
          </cell>
          <cell r="B619" t="str">
            <v>До 30</v>
          </cell>
          <cell r="C619" t="str">
            <v>чел.</v>
          </cell>
          <cell r="D619"/>
          <cell r="E619"/>
          <cell r="F619"/>
          <cell r="G619"/>
          <cell r="H619" t="str">
            <v>Up to 30</v>
          </cell>
          <cell r="I619" t="str">
            <v>person</v>
          </cell>
          <cell r="N619" t="str">
            <v>30-ға дейін</v>
          </cell>
          <cell r="O619" t="str">
            <v>адам.</v>
          </cell>
        </row>
        <row r="620">
          <cell r="A620" t="str">
            <v>1.15.17</v>
          </cell>
          <cell r="B620" t="str">
            <v>30-50</v>
          </cell>
          <cell r="C620" t="str">
            <v>чел.</v>
          </cell>
          <cell r="D620"/>
          <cell r="E620"/>
          <cell r="F620"/>
          <cell r="G620"/>
          <cell r="H620" t="str">
            <v>30-50</v>
          </cell>
          <cell r="I620" t="str">
            <v>person</v>
          </cell>
          <cell r="N620" t="str">
            <v>30-50</v>
          </cell>
          <cell r="O620" t="str">
            <v>адам.</v>
          </cell>
        </row>
        <row r="621">
          <cell r="A621" t="str">
            <v>1.15.18</v>
          </cell>
          <cell r="B621" t="str">
            <v>Страше 50</v>
          </cell>
          <cell r="C621" t="str">
            <v>чел.</v>
          </cell>
          <cell r="D621"/>
          <cell r="E621"/>
          <cell r="F621"/>
          <cell r="G621"/>
          <cell r="H621" t="str">
            <v>50+</v>
          </cell>
          <cell r="I621" t="str">
            <v>person</v>
          </cell>
          <cell r="N621" t="str">
            <v>50-ден астам</v>
          </cell>
          <cell r="O621" t="str">
            <v>адам.</v>
          </cell>
        </row>
        <row r="622">
          <cell r="A622" t="str">
            <v>1.15.19</v>
          </cell>
          <cell r="B622"/>
          <cell r="C622"/>
          <cell r="D622"/>
          <cell r="E622"/>
          <cell r="F622"/>
          <cell r="G622"/>
        </row>
        <row r="623">
          <cell r="A623" t="str">
            <v>1.15.20</v>
          </cell>
          <cell r="B623" t="str">
            <v>Правление Группы Фонда</v>
          </cell>
          <cell r="C623" t="str">
            <v>Единица измерения</v>
          </cell>
          <cell r="D623"/>
          <cell r="E623"/>
          <cell r="F623"/>
          <cell r="G623"/>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D624"/>
          <cell r="E624"/>
          <cell r="F624"/>
          <cell r="G624"/>
          <cell r="H624" t="str">
            <v>Number of members</v>
          </cell>
          <cell r="I624" t="str">
            <v>unit</v>
          </cell>
          <cell r="N624" t="str">
            <v>Мүшелер саны</v>
          </cell>
          <cell r="O624" t="str">
            <v>бірлік</v>
          </cell>
        </row>
        <row r="625">
          <cell r="A625" t="str">
            <v>1.15.22</v>
          </cell>
          <cell r="B625" t="str">
            <v>Мужчины</v>
          </cell>
          <cell r="C625" t="str">
            <v>ед.</v>
          </cell>
          <cell r="D625"/>
          <cell r="E625"/>
          <cell r="F625"/>
          <cell r="G625"/>
          <cell r="H625" t="str">
            <v>Men</v>
          </cell>
          <cell r="I625" t="str">
            <v>unit</v>
          </cell>
          <cell r="N625" t="str">
            <v>Ерлер</v>
          </cell>
          <cell r="O625" t="str">
            <v>бірлік</v>
          </cell>
        </row>
        <row r="626">
          <cell r="A626" t="str">
            <v>1.15.23</v>
          </cell>
          <cell r="B626" t="str">
            <v>Женщины</v>
          </cell>
          <cell r="C626" t="str">
            <v>ед.</v>
          </cell>
          <cell r="D626"/>
          <cell r="E626"/>
          <cell r="F626"/>
          <cell r="G626"/>
          <cell r="H626" t="str">
            <v>Women</v>
          </cell>
          <cell r="I626" t="str">
            <v>unit</v>
          </cell>
          <cell r="N626" t="str">
            <v>Әйелдер</v>
          </cell>
          <cell r="O626" t="str">
            <v>бірлік</v>
          </cell>
        </row>
        <row r="627">
          <cell r="A627" t="str">
            <v>1.15.24</v>
          </cell>
          <cell r="B627" t="str">
            <v>Доля женщин в Правлении</v>
          </cell>
          <cell r="C627" t="str">
            <v>%</v>
          </cell>
          <cell r="D627"/>
          <cell r="E627"/>
          <cell r="F627"/>
          <cell r="G627"/>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C629"/>
          <cell r="H629" t="str">
            <v>Created and distributed direct economic value</v>
          </cell>
          <cell r="N629" t="str">
            <v>Құрылған және бөлінген экономикалық құн</v>
          </cell>
        </row>
        <row r="630">
          <cell r="A630" t="str">
            <v>1.16.2</v>
          </cell>
          <cell r="B630"/>
          <cell r="C630"/>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C632"/>
          <cell r="H632" t="str">
            <v xml:space="preserve">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 xml:space="preserve">Распределённая экономическая стоимость </v>
          </cell>
          <cell r="C634"/>
          <cell r="H634" t="str">
            <v xml:space="preserve">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 xml:space="preserve">Нераспределённая экономическая стоимость </v>
          </cell>
          <cell r="C636"/>
          <cell r="H636" t="str">
            <v xml:space="preserve">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B645"/>
          <cell r="C645" t="str">
            <v>%</v>
          </cell>
          <cell r="H645"/>
          <cell r="I645" t="str">
            <v>%</v>
          </cell>
          <cell r="N645"/>
          <cell r="O645" t="str">
            <v>%</v>
          </cell>
        </row>
        <row r="646">
          <cell r="A646" t="str">
            <v>1.17.6</v>
          </cell>
          <cell r="B646" t="str">
            <v xml:space="preserve"> Закупки, проведенные способом запроса ценовых предложений</v>
          </cell>
          <cell r="C646" t="str">
            <v>млрд тенге</v>
          </cell>
          <cell r="H646" t="str">
            <v xml:space="preserve">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B647"/>
          <cell r="C647" t="str">
            <v>%</v>
          </cell>
          <cell r="H647"/>
          <cell r="I647" t="str">
            <v>%</v>
          </cell>
          <cell r="N647"/>
          <cell r="O647" t="str">
            <v>%</v>
          </cell>
        </row>
        <row r="648">
          <cell r="A648" t="str">
            <v>1.17.8</v>
          </cell>
          <cell r="B648" t="str">
            <v xml:space="preserve"> Закупки, проведенные способом открытого тендера</v>
          </cell>
          <cell r="C648" t="str">
            <v>млрд тенге</v>
          </cell>
          <cell r="H648" t="str">
            <v xml:space="preserve"> Open tender procurement</v>
          </cell>
          <cell r="I648" t="str">
            <v>KZT billion</v>
          </cell>
          <cell r="N648" t="str">
            <v>Сатып алу ашық тендер тәсілімен жүзеге асырылады</v>
          </cell>
          <cell r="O648" t="str">
            <v>миллиард теңге</v>
          </cell>
        </row>
        <row r="649">
          <cell r="A649" t="str">
            <v>1.17.9</v>
          </cell>
          <cell r="B649"/>
          <cell r="C649" t="str">
            <v>%</v>
          </cell>
          <cell r="H649"/>
          <cell r="I649" t="str">
            <v>%</v>
          </cell>
          <cell r="N649"/>
          <cell r="O649" t="str">
            <v>%</v>
          </cell>
        </row>
        <row r="650">
          <cell r="A650" t="str">
            <v>1.17.10</v>
          </cell>
          <cell r="B650" t="str">
            <v xml:space="preserve"> Закупки путём проведения конкурентных переговоров</v>
          </cell>
          <cell r="C650" t="str">
            <v>млрд тенге</v>
          </cell>
          <cell r="H650" t="str">
            <v xml:space="preserve">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B651"/>
          <cell r="C651" t="str">
            <v>%</v>
          </cell>
          <cell r="H651"/>
          <cell r="I651" t="str">
            <v>%</v>
          </cell>
          <cell r="N651"/>
          <cell r="O651" t="str">
            <v>%</v>
          </cell>
        </row>
        <row r="652">
          <cell r="A652" t="str">
            <v>1.17.12</v>
          </cell>
          <cell r="B652" t="str">
            <v xml:space="preserve"> Закупки в рамках внутрихолдинговой кооперации</v>
          </cell>
          <cell r="C652" t="str">
            <v>млрд тенге</v>
          </cell>
          <cell r="H652" t="str">
            <v xml:space="preserve">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B653"/>
          <cell r="C653" t="str">
            <v>%</v>
          </cell>
          <cell r="H653"/>
          <cell r="I653" t="str">
            <v>%</v>
          </cell>
          <cell r="N653"/>
          <cell r="O653" t="str">
            <v>%</v>
          </cell>
        </row>
        <row r="654">
          <cell r="A654" t="str">
            <v>1.17.14</v>
          </cell>
          <cell r="B654" t="str">
            <v xml:space="preserve">Доля закупа у отечественных поставщиков </v>
          </cell>
          <cell r="C654" t="str">
            <v>%</v>
          </cell>
          <cell r="H654" t="str">
            <v xml:space="preserve">Share of procurement from domestic suppliers </v>
          </cell>
          <cell r="I654" t="str">
            <v>%</v>
          </cell>
          <cell r="N654" t="str">
            <v>Отандық жеткізушілерден сатып алу үлесі</v>
          </cell>
          <cell r="O654" t="str">
            <v>%</v>
          </cell>
        </row>
        <row r="655">
          <cell r="H655" t="str">
            <v xml:space="preserve"> </v>
          </cell>
          <cell r="N655"/>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E669"/>
          <cell r="F669"/>
          <cell r="H669" t="str">
            <v>GRI 205-2</v>
          </cell>
          <cell r="I669" t="str">
            <v>Unit of measure</v>
          </cell>
          <cell r="J669">
            <v>2023</v>
          </cell>
          <cell r="K669"/>
          <cell r="L669"/>
          <cell r="N669" t="str">
            <v>GRI 205-2</v>
          </cell>
          <cell r="O669" t="str">
            <v>Өлшем бірлігі</v>
          </cell>
          <cell r="P669">
            <v>2023</v>
          </cell>
          <cell r="Q669"/>
          <cell r="R669"/>
        </row>
        <row r="670">
          <cell r="A670" t="str">
            <v>1.18.15</v>
          </cell>
          <cell r="B670"/>
          <cell r="C670"/>
          <cell r="D670" t="str">
            <v>Административно-управленческий персонал</v>
          </cell>
          <cell r="E670" t="str">
            <v>Производственный персонал</v>
          </cell>
          <cell r="F670" t="str">
            <v>Бизнес-партнеры</v>
          </cell>
          <cell r="H670"/>
          <cell r="J670" t="str">
            <v>Administrative and management staff</v>
          </cell>
          <cell r="K670" t="str">
            <v>Production staff</v>
          </cell>
          <cell r="L670" t="str">
            <v xml:space="preserve">Business partners </v>
          </cell>
          <cell r="N670"/>
          <cell r="O670"/>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D671"/>
          <cell r="E671"/>
          <cell r="F671"/>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B672"/>
          <cell r="C672" t="str">
            <v>%</v>
          </cell>
          <cell r="D672"/>
          <cell r="E672"/>
          <cell r="F672"/>
          <cell r="H672"/>
          <cell r="I672" t="str">
            <v>%</v>
          </cell>
          <cell r="N672"/>
          <cell r="O672" t="str">
            <v>%</v>
          </cell>
        </row>
        <row r="673">
          <cell r="A673" t="str">
            <v>1.18.18</v>
          </cell>
          <cell r="B673" t="str">
            <v>Количество и доля работников, прошедших антикоррупционный тренинг</v>
          </cell>
          <cell r="C673" t="str">
            <v>чел.</v>
          </cell>
          <cell r="D673"/>
          <cell r="E673"/>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B674"/>
          <cell r="C674" t="str">
            <v>%</v>
          </cell>
          <cell r="D674"/>
          <cell r="E674"/>
          <cell r="H674"/>
          <cell r="I674" t="str">
            <v>%</v>
          </cell>
          <cell r="N674"/>
          <cell r="O674" t="str">
            <v>%</v>
          </cell>
        </row>
        <row r="675">
          <cell r="A675"/>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 xml:space="preserve">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C768"/>
          <cell r="D768"/>
          <cell r="H768" t="str">
            <v>GRI Content Index</v>
          </cell>
          <cell r="I768"/>
          <cell r="J768"/>
          <cell r="N768" t="str">
            <v>GRI мазмұн көрсеткіші</v>
          </cell>
          <cell r="O768"/>
          <cell r="P768"/>
        </row>
        <row r="769">
          <cell r="A769" t="str">
            <v>1.2.2</v>
          </cell>
          <cell r="B769"/>
          <cell r="C769"/>
          <cell r="D769"/>
          <cell r="H769"/>
          <cell r="I769"/>
          <cell r="J769"/>
          <cell r="N769"/>
          <cell r="O769"/>
          <cell r="P769"/>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B772"/>
          <cell r="C772" t="str">
            <v>2-8 Работники, которые не являются работниками организации</v>
          </cell>
          <cell r="D772" t="str">
            <v>Вкладка Работники</v>
          </cell>
          <cell r="H772"/>
          <cell r="I772" t="str">
            <v>2-8 Workers who are not employees</v>
          </cell>
          <cell r="J772" t="str">
            <v>Employees</v>
          </cell>
          <cell r="N772"/>
          <cell r="O772" t="str">
            <v>2-8 Ұйымның жұмыскерлері болып табылмайтын жұмыскерлер</v>
          </cell>
          <cell r="P772" t="str">
            <v>Жұмыскерлер</v>
          </cell>
        </row>
        <row r="773">
          <cell r="A773" t="str">
            <v>1.2.6</v>
          </cell>
          <cell r="B773"/>
          <cell r="C773" t="str">
            <v>2-9 Структура и состав органов
управления</v>
          </cell>
          <cell r="D773" t="str">
            <v>Вкладка Корпоративное управление</v>
          </cell>
          <cell r="H773"/>
          <cell r="I773" t="str">
            <v>2-9 Governance structure and composition</v>
          </cell>
          <cell r="J773" t="str">
            <v>Corporate governance</v>
          </cell>
          <cell r="N773"/>
          <cell r="O773" t="str">
            <v>2-9 Мүшелердің құрылысы мен құрамы басқару</v>
          </cell>
          <cell r="P773" t="str">
            <v>Корпоративтік басқару</v>
          </cell>
        </row>
        <row r="774">
          <cell r="A774" t="str">
            <v>1.2.7</v>
          </cell>
          <cell r="B774"/>
          <cell r="C774" t="str">
            <v>2-27 Соблюдение законов и нормативных актов</v>
          </cell>
          <cell r="D774" t="str">
            <v>Вкладка Комплаенс</v>
          </cell>
          <cell r="H774"/>
          <cell r="I774" t="str">
            <v>2-27 Compliance with laws and regulations</v>
          </cell>
          <cell r="J774" t="str">
            <v>Expenditure</v>
          </cell>
          <cell r="N774"/>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 xml:space="preserve">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B778"/>
          <cell r="C778" t="str">
            <v>205-3 Подтвержденные случаи коррупции и предпринятые меры</v>
          </cell>
          <cell r="D778" t="str">
            <v>Вкладка Комплаенс</v>
          </cell>
          <cell r="H778"/>
          <cell r="I778" t="str">
            <v>205-3 Confirmed incidents of corruption and actions taken</v>
          </cell>
          <cell r="J778" t="str">
            <v>Compliance</v>
          </cell>
          <cell r="N778"/>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 xml:space="preserve">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B780"/>
          <cell r="C780" t="str">
            <v>302-3 Энергоемкость</v>
          </cell>
          <cell r="D780" t="str">
            <v>Вкладка Энергопотребление</v>
          </cell>
          <cell r="H780"/>
          <cell r="I780" t="str">
            <v>302-3 Energy intensity</v>
          </cell>
          <cell r="J780" t="str">
            <v>Energy</v>
          </cell>
          <cell r="N780"/>
          <cell r="O780" t="str">
            <v>302-3 Энергия қарқындылығы</v>
          </cell>
          <cell r="P780" t="str">
            <v>Қуатты тұтыну</v>
          </cell>
        </row>
        <row r="781">
          <cell r="A781" t="str">
            <v>1.2.14</v>
          </cell>
          <cell r="B781"/>
          <cell r="C781" t="str">
            <v>302-4 Сокращение энергопотребления</v>
          </cell>
          <cell r="D781" t="str">
            <v>Вкладка Энергопотребление</v>
          </cell>
          <cell r="H781"/>
          <cell r="I781" t="str">
            <v>302-4 Reduction of energy consumption</v>
          </cell>
          <cell r="J781" t="str">
            <v>Energy</v>
          </cell>
          <cell r="N781"/>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B783"/>
          <cell r="C783" t="str">
            <v>303-4 Водоотведение</v>
          </cell>
          <cell r="D783" t="str">
            <v>Вкладка Водные ресурсы</v>
          </cell>
          <cell r="H783"/>
          <cell r="I783" t="str">
            <v>303-4 Water discharge</v>
          </cell>
          <cell r="J783" t="str">
            <v>Water resources</v>
          </cell>
          <cell r="N783"/>
          <cell r="O783" t="str">
            <v>303-4 Суды бұру</v>
          </cell>
          <cell r="P783" t="str">
            <v>Су ресурстары</v>
          </cell>
        </row>
        <row r="784">
          <cell r="A784" t="str">
            <v>1.2.17</v>
          </cell>
          <cell r="B784"/>
          <cell r="C784" t="str">
            <v>303-5 Водопотребление</v>
          </cell>
          <cell r="D784" t="str">
            <v>Вкладка Водные ресурсы</v>
          </cell>
          <cell r="H784"/>
          <cell r="I784" t="str">
            <v>303-5 Water consumption</v>
          </cell>
          <cell r="J784" t="str">
            <v>Water resources</v>
          </cell>
          <cell r="N784"/>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B786"/>
          <cell r="C786" t="str">
            <v xml:space="preserve">305-2 Косвенные энергетические выбросы парниковых газов (Область охвата 2) </v>
          </cell>
          <cell r="D786" t="str">
            <v>Вкладка Выбросы</v>
          </cell>
          <cell r="H786"/>
          <cell r="I786" t="str">
            <v>305-2 Energy indirect (Scope 2) GHG emissions</v>
          </cell>
          <cell r="J786" t="str">
            <v>Emissions</v>
          </cell>
          <cell r="N786"/>
          <cell r="O786" t="str">
            <v>305-2 Энергия-жанама парниктік газдар шығарындылары (2- қамту)</v>
          </cell>
          <cell r="P786" t="str">
            <v>Шығарындылар</v>
          </cell>
        </row>
        <row r="787">
          <cell r="A787" t="str">
            <v>1.2.21</v>
          </cell>
          <cell r="B787"/>
          <cell r="C787" t="str">
            <v xml:space="preserve">305-4 Интенсивность выбросов парниковых газов </v>
          </cell>
          <cell r="D787" t="str">
            <v>Вкладка Выбросы</v>
          </cell>
          <cell r="H787"/>
          <cell r="I787" t="str">
            <v>305-4 GHG emissions intensity</v>
          </cell>
          <cell r="J787" t="str">
            <v>Emissions</v>
          </cell>
          <cell r="N787"/>
          <cell r="O787" t="str">
            <v>305-4 Парниктік газдар шығарындыларының қарқындылығы</v>
          </cell>
          <cell r="P787" t="str">
            <v>Шығарындылар</v>
          </cell>
        </row>
        <row r="788">
          <cell r="A788" t="str">
            <v>1.2.22</v>
          </cell>
          <cell r="B788"/>
          <cell r="C788" t="str">
            <v>305-5 Сокращение выбросов парниковых газов</v>
          </cell>
          <cell r="D788" t="str">
            <v>Вкладка Выбросы</v>
          </cell>
          <cell r="H788"/>
          <cell r="I788" t="str">
            <v>305-5 Reduction of GHG emissions</v>
          </cell>
          <cell r="J788" t="str">
            <v>Emissions</v>
          </cell>
          <cell r="N788"/>
          <cell r="O788" t="str">
            <v>305-5 Парниктік газдар шығарындыларын азайту</v>
          </cell>
          <cell r="P788" t="str">
            <v>Шығарындылар</v>
          </cell>
        </row>
        <row r="789">
          <cell r="A789" t="str">
            <v>1.2.23</v>
          </cell>
          <cell r="B789"/>
          <cell r="C789" t="str">
            <v>305-7 Оксиды азота (NOx), оксиды серы (SOx) и другие значительные выбросы в атмосферу</v>
          </cell>
          <cell r="D789" t="str">
            <v>Вкладка Выбросы</v>
          </cell>
          <cell r="H789"/>
          <cell r="I789" t="str">
            <v>305-7 Nitrogen oxides (NOx), sulfur oxides (SOx), and other significant air emissions</v>
          </cell>
          <cell r="J789" t="str">
            <v>Emissions</v>
          </cell>
          <cell r="N789"/>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B792"/>
          <cell r="C792" t="str">
            <v>401-3 Декретный отпуск</v>
          </cell>
          <cell r="D792" t="str">
            <v>Вкладка Работники</v>
          </cell>
          <cell r="H792"/>
          <cell r="I792" t="str">
            <v>401-3 Parental leave</v>
          </cell>
          <cell r="J792" t="str">
            <v>Employees</v>
          </cell>
          <cell r="N792"/>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 xml:space="preserve">Еңбекті қорғау және қауіпсіздік </v>
          </cell>
        </row>
        <row r="795">
          <cell r="A795" t="str">
            <v>1.2.29</v>
          </cell>
          <cell r="B795"/>
          <cell r="C795" t="str">
            <v>403-9 Производственные травмы</v>
          </cell>
          <cell r="D795" t="str">
            <v>Вкладка ОТиПБ</v>
          </cell>
          <cell r="H795"/>
          <cell r="I795" t="str">
            <v>403-9 Work-related injuries</v>
          </cell>
          <cell r="J795" t="str">
            <v>HSE</v>
          </cell>
          <cell r="N795"/>
          <cell r="O795" t="str">
            <v>403-9 Өндірістік жарақаттар</v>
          </cell>
          <cell r="P795" t="str">
            <v xml:space="preserve">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B797"/>
          <cell r="C797" t="str">
            <v>404-3 Процент работников, получающих регулярные оценки производительности и развития карьеры</v>
          </cell>
          <cell r="D797" t="str">
            <v>Вкладка Обучение</v>
          </cell>
          <cell r="H797"/>
          <cell r="I797" t="str">
            <v>404-3 Percentage of employees receiving regular performance and career development reviews</v>
          </cell>
          <cell r="J797" t="str">
            <v>Training</v>
          </cell>
          <cell r="N797"/>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C800"/>
          <cell r="D800"/>
          <cell r="H800" t="str">
            <v>SASB Content Index*</v>
          </cell>
          <cell r="I800"/>
          <cell r="J800"/>
          <cell r="N800" t="str">
            <v>SASB мазмұн көрсеткіші*</v>
          </cell>
          <cell r="O800"/>
          <cell r="P800"/>
        </row>
        <row r="801">
          <cell r="A801" t="str">
            <v>1.3.2</v>
          </cell>
          <cell r="B801"/>
          <cell r="C801"/>
          <cell r="D801"/>
          <cell r="H801"/>
          <cell r="I801"/>
          <cell r="J801"/>
          <cell r="N801"/>
          <cell r="O801"/>
          <cell r="P801"/>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C807"/>
          <cell r="D807"/>
          <cell r="H807" t="str">
            <v>*Only quantitative indicators are presented</v>
          </cell>
          <cell r="I807"/>
          <cell r="J807"/>
          <cell r="N807" t="str">
            <v>*Тек сандық көрсеткіштер ұсынылған</v>
          </cell>
          <cell r="O807"/>
          <cell r="P807"/>
        </row>
      </sheetData>
      <sheetData sheetId="28">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2</v>
          </cell>
          <cell r="AP1">
            <v>3</v>
          </cell>
          <cell r="AQ1">
            <v>4</v>
          </cell>
          <cell r="AR1">
            <v>5</v>
          </cell>
          <cell r="AS1">
            <v>6</v>
          </cell>
          <cell r="AT1">
            <v>7</v>
          </cell>
          <cell r="AU1">
            <v>8</v>
          </cell>
          <cell r="AV1">
            <v>9</v>
          </cell>
          <cell r="AW1">
            <v>10</v>
          </cell>
          <cell r="AX1">
            <v>11</v>
          </cell>
          <cell r="AY1">
            <v>12</v>
          </cell>
          <cell r="AZ1">
            <v>13</v>
          </cell>
          <cell r="BA1">
            <v>14</v>
          </cell>
          <cell r="BB1">
            <v>15</v>
          </cell>
          <cell r="BC1">
            <v>16</v>
          </cell>
          <cell r="BD1">
            <v>17</v>
          </cell>
          <cell r="BE1">
            <v>18</v>
          </cell>
          <cell r="BF1">
            <v>19</v>
          </cell>
          <cell r="BG1">
            <v>20</v>
          </cell>
          <cell r="BH1">
            <v>21</v>
          </cell>
          <cell r="BI1">
            <v>22</v>
          </cell>
          <cell r="BJ1">
            <v>23</v>
          </cell>
          <cell r="BK1">
            <v>24</v>
          </cell>
          <cell r="BL1">
            <v>25</v>
          </cell>
          <cell r="BM1">
            <v>26</v>
          </cell>
          <cell r="BN1">
            <v>27</v>
          </cell>
          <cell r="BO1">
            <v>28</v>
          </cell>
          <cell r="BP1">
            <v>29</v>
          </cell>
          <cell r="BQ1">
            <v>30</v>
          </cell>
          <cell r="BR1">
            <v>31</v>
          </cell>
          <cell r="BS1">
            <v>32</v>
          </cell>
          <cell r="BT1">
            <v>33</v>
          </cell>
          <cell r="BU1">
            <v>34</v>
          </cell>
          <cell r="BV1">
            <v>35</v>
          </cell>
          <cell r="BW1">
            <v>36</v>
          </cell>
          <cell r="BX1">
            <v>37</v>
          </cell>
          <cell r="BY1">
            <v>38</v>
          </cell>
          <cell r="BZ1">
            <v>39</v>
          </cell>
          <cell r="CA1">
            <v>40</v>
          </cell>
          <cell r="CB1">
            <v>2</v>
          </cell>
          <cell r="CC1">
            <v>3</v>
          </cell>
          <cell r="CD1">
            <v>4</v>
          </cell>
          <cell r="CE1">
            <v>5</v>
          </cell>
          <cell r="CF1">
            <v>6</v>
          </cell>
          <cell r="CG1">
            <v>7</v>
          </cell>
          <cell r="CH1">
            <v>8</v>
          </cell>
          <cell r="CI1">
            <v>9</v>
          </cell>
          <cell r="CJ1">
            <v>10</v>
          </cell>
          <cell r="CK1">
            <v>11</v>
          </cell>
          <cell r="CL1">
            <v>12</v>
          </cell>
          <cell r="CM1">
            <v>13</v>
          </cell>
          <cell r="CN1">
            <v>14</v>
          </cell>
          <cell r="CO1">
            <v>15</v>
          </cell>
          <cell r="CP1">
            <v>16</v>
          </cell>
          <cell r="CQ1">
            <v>17</v>
          </cell>
          <cell r="CR1">
            <v>18</v>
          </cell>
          <cell r="CS1">
            <v>19</v>
          </cell>
          <cell r="CT1">
            <v>20</v>
          </cell>
          <cell r="CU1">
            <v>21</v>
          </cell>
          <cell r="CV1">
            <v>22</v>
          </cell>
          <cell r="CW1">
            <v>23</v>
          </cell>
          <cell r="CX1">
            <v>24</v>
          </cell>
          <cell r="CY1">
            <v>25</v>
          </cell>
          <cell r="CZ1">
            <v>26</v>
          </cell>
          <cell r="DA1">
            <v>27</v>
          </cell>
          <cell r="DB1">
            <v>28</v>
          </cell>
          <cell r="DC1">
            <v>29</v>
          </cell>
          <cell r="DD1">
            <v>30</v>
          </cell>
          <cell r="DE1">
            <v>31</v>
          </cell>
          <cell r="DF1">
            <v>32</v>
          </cell>
          <cell r="DG1">
            <v>33</v>
          </cell>
          <cell r="DH1">
            <v>34</v>
          </cell>
          <cell r="DI1">
            <v>35</v>
          </cell>
          <cell r="DJ1">
            <v>36</v>
          </cell>
          <cell r="DK1">
            <v>37</v>
          </cell>
        </row>
        <row r="2">
          <cell r="B2" t="str">
            <v>РУС</v>
          </cell>
          <cell r="AO2" t="str">
            <v>ENG</v>
          </cell>
          <cell r="CB2" t="str">
            <v>ҚАЗ</v>
          </cell>
        </row>
        <row r="3">
          <cell r="A3" t="str">
            <v>ID</v>
          </cell>
        </row>
        <row r="4">
          <cell r="A4" t="str">
            <v>1.4.56</v>
          </cell>
          <cell r="B4" t="str">
            <v>Графики</v>
          </cell>
          <cell r="AO4" t="str">
            <v>Figures</v>
          </cell>
          <cell r="CB4" t="str">
            <v>Графиктер</v>
          </cell>
        </row>
        <row r="5">
          <cell r="A5" t="str">
            <v>1.4.1</v>
          </cell>
          <cell r="B5" t="str">
            <v>Выбросы</v>
          </cell>
          <cell r="AO5" t="str">
            <v xml:space="preserve">Emissions </v>
          </cell>
          <cell r="CB5" t="str">
            <v>Шығарындылар</v>
          </cell>
        </row>
        <row r="6">
          <cell r="A6" t="str">
            <v>1.4.2</v>
          </cell>
          <cell r="B6" t="str">
            <v xml:space="preserve">Выбросы парниковых газов Охвата 1 по сегментам,
 </v>
          </cell>
          <cell r="O6" t="str">
            <v xml:space="preserve">Выбросы парниковых газов Охвата 1 и Охвата 2,
 </v>
          </cell>
          <cell r="Z6" t="str">
            <v xml:space="preserve">Объем выбросов загрязняющих веществ в атмосферу,
 </v>
          </cell>
          <cell r="AO6" t="str">
            <v>Direct greenhouse gas emissions 
(Scope 1)</v>
          </cell>
          <cell r="BB6" t="str">
            <v xml:space="preserve">Scope 1 and Scope 2 greenhouse gas emissions,
 </v>
          </cell>
          <cell r="BM6" t="str">
            <v>Volume of pollutant emissions into the atmosphere</v>
          </cell>
          <cell r="CB6" t="str">
            <v>Сегменттер бойынша 1 қамтылған парниктік газдар шығарындылары,</v>
          </cell>
          <cell r="CO6" t="str">
            <v>1-қамтудың және 2-қамтудың парниктік газдар шығарындылары,</v>
          </cell>
          <cell r="CZ6" t="str">
            <v>Атмосфераға ластаушы заттар шығарындыларының көлемі,</v>
          </cell>
        </row>
        <row r="7">
          <cell r="A7" t="str">
            <v>1.4.3</v>
          </cell>
          <cell r="B7" t="str">
            <v xml:space="preserve">млн т СО2-экв   </v>
          </cell>
          <cell r="O7" t="str">
            <v xml:space="preserve">млн т СО2-экв   </v>
          </cell>
          <cell r="Z7" t="str">
            <v>тонн</v>
          </cell>
          <cell r="AO7" t="str">
            <v xml:space="preserve">million tons CO2-eq </v>
          </cell>
          <cell r="BB7" t="str">
            <v xml:space="preserve">million tons CO2-eq </v>
          </cell>
          <cell r="BM7" t="str">
            <v>ton</v>
          </cell>
          <cell r="CB7" t="str">
            <v xml:space="preserve">млн т СО2-балама   </v>
          </cell>
          <cell r="CO7" t="str">
            <v xml:space="preserve">млн т СО2-балама </v>
          </cell>
          <cell r="CZ7" t="str">
            <v>тонна</v>
          </cell>
        </row>
        <row r="8">
          <cell r="A8" t="str">
            <v>1.4.4</v>
          </cell>
          <cell r="B8" t="str">
            <v>Водные ресурсы</v>
          </cell>
          <cell r="AO8" t="str">
            <v>Water resources</v>
          </cell>
          <cell r="CB8" t="str">
            <v>Су ресурстары</v>
          </cell>
        </row>
        <row r="9">
          <cell r="A9" t="str">
            <v>1.4.5</v>
          </cell>
          <cell r="B9" t="str">
            <v xml:space="preserve">Общий объем водозабора Фонда,
 </v>
          </cell>
          <cell r="O9" t="str">
            <v xml:space="preserve">Водозабор в регионах с дефицитом воды в 2023 году,
 </v>
          </cell>
          <cell r="Z9" t="str">
            <v xml:space="preserve">Общий объем водоотведения Фонда,
 </v>
          </cell>
          <cell r="AO9" t="str">
            <v>Total water withdrawal of the Fund,</v>
          </cell>
          <cell r="BB9" t="str">
            <v>Water withdrawal in regions with water scarcity*</v>
          </cell>
          <cell r="BM9" t="str">
            <v>Total volume of wastewater disposal</v>
          </cell>
          <cell r="CB9" t="str">
            <v>Қордың жалпы су алу көлемі,</v>
          </cell>
          <cell r="CO9" t="str">
            <v xml:space="preserve">2023 жылы су тапшылығы бар өңірлерде су алу,
 </v>
          </cell>
          <cell r="CZ9" t="str">
            <v>Қордың сарқынды сулардың жалпы көлемі</v>
          </cell>
        </row>
        <row r="10">
          <cell r="A10" t="str">
            <v>1.4.6</v>
          </cell>
          <cell r="B10" t="str">
            <v>Мл</v>
          </cell>
          <cell r="O10" t="str">
            <v>Мл</v>
          </cell>
          <cell r="Z10" t="str">
            <v>Мл</v>
          </cell>
          <cell r="AO10" t="str">
            <v>Ml</v>
          </cell>
          <cell r="BB10" t="str">
            <v>Ml</v>
          </cell>
          <cell r="BM10" t="str">
            <v>Ml</v>
          </cell>
          <cell r="CB10" t="str">
            <v>Мл</v>
          </cell>
          <cell r="CO10" t="str">
            <v>Мл</v>
          </cell>
          <cell r="CZ10" t="str">
            <v>Мл</v>
          </cell>
        </row>
        <row r="11">
          <cell r="A11" t="str">
            <v>1.4.7</v>
          </cell>
          <cell r="B11" t="str">
            <v>Энергопотребление</v>
          </cell>
          <cell r="AO11" t="str">
            <v xml:space="preserve">Energy consumption </v>
          </cell>
          <cell r="CB11" t="str">
            <v>Энергия тұтыну</v>
          </cell>
        </row>
        <row r="12">
          <cell r="A12" t="str">
            <v>1.4.8</v>
          </cell>
          <cell r="B12" t="str">
            <v xml:space="preserve">Потребление топлива из невозобновляемых источников за 2023 год,
 </v>
          </cell>
          <cell r="O12" t="str">
            <v xml:space="preserve">Общее потребление энергии Фонда,
 </v>
          </cell>
          <cell r="Z12" t="str">
            <v xml:space="preserve">Потребление энергии по сегментам за 2023 год,
 </v>
          </cell>
          <cell r="AL12" t="str">
            <v xml:space="preserve">Сокращение энергопотребления в результате инициатив по сокращению,
 </v>
          </cell>
          <cell r="AO12" t="str">
            <v>Consumption of fuel from non-renewable sources</v>
          </cell>
          <cell r="BB12" t="str">
            <v>Total energy consumption,</v>
          </cell>
          <cell r="BM12" t="str">
            <v>Energy consumption by segment,</v>
          </cell>
          <cell r="BY12" t="str">
            <v>Reduced energy consumption as a result of reduction initiatives,</v>
          </cell>
          <cell r="CB12" t="str">
            <v>2023 жылы жаңартылмайтын көздерден отын шығыны,</v>
          </cell>
          <cell r="CO12" t="str">
            <v>Қордың жалпы энергия тұтынуы,</v>
          </cell>
          <cell r="CZ12" t="str">
            <v>2023 жылы сегменттер бойынша энергия тұтыну,</v>
          </cell>
        </row>
        <row r="13">
          <cell r="A13" t="str">
            <v>1.4.9</v>
          </cell>
          <cell r="B13" t="str">
            <v>тыс. ГДж</v>
          </cell>
          <cell r="O13" t="str">
            <v>тыс. ГДж</v>
          </cell>
          <cell r="Z13" t="str">
            <v>тыс. ГДж</v>
          </cell>
          <cell r="AL13" t="str">
            <v>тыс. ГДж</v>
          </cell>
          <cell r="AO13" t="str">
            <v>thous. GJ</v>
          </cell>
          <cell r="BB13" t="str">
            <v>thous. GJ</v>
          </cell>
          <cell r="BM13" t="str">
            <v>thous. GJ</v>
          </cell>
          <cell r="BY13" t="str">
            <v>thous. GJ</v>
          </cell>
          <cell r="CB13" t="str">
            <v>мың ГДж</v>
          </cell>
          <cell r="CO13" t="str">
            <v>мың ГДж</v>
          </cell>
          <cell r="CZ13" t="str">
            <v>мың ГДж</v>
          </cell>
        </row>
        <row r="14">
          <cell r="A14" t="str">
            <v>1.4.10</v>
          </cell>
          <cell r="B14" t="str">
            <v>Отходы</v>
          </cell>
          <cell r="AO14" t="str">
            <v>Waste,</v>
          </cell>
          <cell r="CB14" t="str">
            <v>Қалдықтар</v>
          </cell>
        </row>
        <row r="15">
          <cell r="A15" t="str">
            <v>1.4.11</v>
          </cell>
          <cell r="B15" t="str">
            <v xml:space="preserve">Общий объем образования отходов,
 </v>
          </cell>
          <cell r="AO15" t="str">
            <v>Total volume of waste generation,</v>
          </cell>
          <cell r="CB15" t="str">
            <v>Қалдықтардың пайда болуының жалпы көлемі,</v>
          </cell>
        </row>
        <row r="16">
          <cell r="A16" t="str">
            <v>1.4.12</v>
          </cell>
          <cell r="B16" t="str">
            <v>тонн</v>
          </cell>
          <cell r="AO16" t="str">
            <v>ton</v>
          </cell>
          <cell r="CB16" t="str">
            <v>тонна</v>
          </cell>
        </row>
        <row r="17">
          <cell r="A17" t="str">
            <v>1.4.13</v>
          </cell>
          <cell r="B17" t="str">
            <v>Работники</v>
          </cell>
          <cell r="AO17" t="str">
            <v>Employees</v>
          </cell>
          <cell r="CB17" t="str">
            <v>Жұмыскерлер</v>
          </cell>
        </row>
        <row r="18">
          <cell r="A18" t="str">
            <v>1.4.14</v>
          </cell>
          <cell r="B18" t="str">
            <v>Списочная численность работников на конец года,</v>
          </cell>
          <cell r="N18" t="str">
            <v>Количество постоянных работников на конец года,</v>
          </cell>
          <cell r="Z18" t="str">
            <v>Количество временных работников на конец года,</v>
          </cell>
          <cell r="AL18" t="str">
            <v xml:space="preserve">Количество работников полного и неполного рабочего дня на конец года, </v>
          </cell>
          <cell r="AO18" t="str">
            <v>Number of employees at the end of the year,</v>
          </cell>
          <cell r="BA18" t="str">
            <v>Number of permanent employees at the end of the year,</v>
          </cell>
          <cell r="BM18" t="str">
            <v>Number of temporary employees at the end of the year,</v>
          </cell>
          <cell r="BY18" t="str">
            <v xml:space="preserve">Number of full-time and part-time employees at the end of the year, </v>
          </cell>
          <cell r="CB18" t="str">
            <v>Жыл соңындағы жұмыскерлердің тізімдік саны,</v>
          </cell>
          <cell r="CN18" t="str">
            <v>Жыл соңындағы тұрақты жұмыскерлер саны,</v>
          </cell>
          <cell r="CZ18" t="str">
            <v>Жыл соңындағы уақытша жұмыскерлер саны,</v>
          </cell>
        </row>
        <row r="19">
          <cell r="A19" t="str">
            <v>1.4.15</v>
          </cell>
          <cell r="B19" t="str">
            <v>чел.</v>
          </cell>
          <cell r="N19" t="str">
            <v>чел.</v>
          </cell>
          <cell r="Z19" t="str">
            <v>чел.</v>
          </cell>
          <cell r="AL19" t="str">
            <v>чел.</v>
          </cell>
          <cell r="AO19" t="str">
            <v>person</v>
          </cell>
          <cell r="BA19" t="str">
            <v>person</v>
          </cell>
          <cell r="BM19" t="str">
            <v>person</v>
          </cell>
          <cell r="BY19" t="str">
            <v>person</v>
          </cell>
          <cell r="CB19" t="str">
            <v>адам.</v>
          </cell>
          <cell r="CN19" t="str">
            <v>адам.</v>
          </cell>
          <cell r="CZ19" t="str">
            <v>адам.</v>
          </cell>
        </row>
        <row r="20">
          <cell r="A20" t="str">
            <v>1.4.16</v>
          </cell>
          <cell r="B20" t="str">
            <v xml:space="preserve">Текучесть кадров, </v>
          </cell>
          <cell r="N20" t="str">
            <v xml:space="preserve">Текучесть кадров по гендерным группам, </v>
          </cell>
          <cell r="Z20" t="str">
            <v>Текучесть кадров по возрастным группам</v>
          </cell>
          <cell r="AL20" t="str">
            <v>Новые работники, принятые в отчетном году,</v>
          </cell>
          <cell r="AO20" t="str">
            <v>Employee turnover,</v>
          </cell>
          <cell r="BA20" t="str">
            <v>Employee turnover by gender group,</v>
          </cell>
          <cell r="BM20" t="str">
            <v>Employee turnover by age group,</v>
          </cell>
          <cell r="BY20" t="str">
            <v>New employees hired in the reporting year,</v>
          </cell>
          <cell r="CB20" t="str">
            <v>Кадрлардың ауысуы,</v>
          </cell>
          <cell r="CN20" t="str">
            <v>Кадрлардығ ауысуы жынысы бойынша,</v>
          </cell>
          <cell r="CZ20" t="str">
            <v>Кадрлардығ ауысуы жасы бойынша,</v>
          </cell>
        </row>
        <row r="21">
          <cell r="A21" t="str">
            <v>1.4.17</v>
          </cell>
          <cell r="B21" t="str">
            <v>%</v>
          </cell>
          <cell r="N21" t="str">
            <v>%</v>
          </cell>
          <cell r="Z21" t="str">
            <v>%</v>
          </cell>
          <cell r="AL21" t="str">
            <v xml:space="preserve"> чел.</v>
          </cell>
          <cell r="AO21" t="str">
            <v>%</v>
          </cell>
          <cell r="BA21" t="str">
            <v>%</v>
          </cell>
          <cell r="BM21" t="str">
            <v>%</v>
          </cell>
          <cell r="BY21" t="str">
            <v>person</v>
          </cell>
          <cell r="CB21" t="str">
            <v>%</v>
          </cell>
          <cell r="CN21" t="str">
            <v>%</v>
          </cell>
          <cell r="CZ21" t="str">
            <v>%</v>
          </cell>
        </row>
        <row r="22">
          <cell r="A22" t="str">
            <v>1.4.18</v>
          </cell>
          <cell r="B22" t="str">
            <v>Количество работников, которые ушли в отпуска по беременности и родам и в отпуска по уходу за ребенком,</v>
          </cell>
          <cell r="N22" t="str">
            <v>Коэффициент возвращения,</v>
          </cell>
          <cell r="Z22" t="str">
            <v>Коэффициент удержания,</v>
          </cell>
          <cell r="AO22" t="str">
            <v>Number of employees who went on maternity and parental leave</v>
          </cell>
          <cell r="BA22" t="str">
            <v>Return rate,</v>
          </cell>
          <cell r="BM22" t="str">
            <v>Retention rate,</v>
          </cell>
          <cell r="CB22" t="str">
            <v>Жүктілік және бала күтімі бойынша демалысқа шыққан жұмыскерлер саны,</v>
          </cell>
          <cell r="CN22" t="str">
            <v>Қайтару коэффициенті,</v>
          </cell>
          <cell r="CZ22" t="str">
            <v>Ұстау коэффициенті,</v>
          </cell>
        </row>
        <row r="23">
          <cell r="A23" t="str">
            <v>1.4.19</v>
          </cell>
          <cell r="B23" t="str">
            <v xml:space="preserve"> чел.</v>
          </cell>
          <cell r="N23" t="str">
            <v>%</v>
          </cell>
          <cell r="Z23" t="str">
            <v>%</v>
          </cell>
          <cell r="AO23" t="str">
            <v>person</v>
          </cell>
          <cell r="BA23" t="str">
            <v>%</v>
          </cell>
          <cell r="BM23" t="str">
            <v>%</v>
          </cell>
          <cell r="CB23" t="str">
            <v xml:space="preserve"> адам.</v>
          </cell>
          <cell r="CN23" t="str">
            <v>%</v>
          </cell>
          <cell r="CZ23" t="str">
            <v>%</v>
          </cell>
        </row>
        <row r="24">
          <cell r="A24" t="str">
            <v>1.4.20</v>
          </cell>
          <cell r="B24" t="str">
            <v>Списочная численность работников по гендерным группам,</v>
          </cell>
          <cell r="N24" t="str">
            <v>Списочная численность работников по возрастным группам,</v>
          </cell>
          <cell r="Z24" t="str">
            <v>Списочная численность постоянных работников по гендерным группам,</v>
          </cell>
          <cell r="AL24" t="str">
            <v>Списочная численность временных работников по гендерным группам,</v>
          </cell>
          <cell r="AO24" t="str">
            <v>List of employees by gender groups,</v>
          </cell>
          <cell r="BA24" t="str">
            <v>List of permanent employees by age groups,</v>
          </cell>
          <cell r="BM24" t="str">
            <v>List of permanent employees by gender groups,</v>
          </cell>
          <cell r="BY24" t="str">
            <v>Number of temporary workers by gender group,</v>
          </cell>
          <cell r="CB24" t="str">
            <v>Жынысы бойынша жұмыскерлердің тізімдік саны,</v>
          </cell>
          <cell r="CN24" t="str">
            <v>Жасы бойынша жұмыскерлердің тізімдік саны,</v>
          </cell>
          <cell r="CZ24" t="str">
            <v>Гендерлік топтар бойынша тұрақты жұмыскерлердің тізімдік саны,</v>
          </cell>
        </row>
        <row r="25">
          <cell r="A25" t="str">
            <v>1.4.21</v>
          </cell>
          <cell r="B25" t="str">
            <v xml:space="preserve"> чел.</v>
          </cell>
          <cell r="N25" t="str">
            <v xml:space="preserve"> чел.</v>
          </cell>
          <cell r="Z25" t="str">
            <v xml:space="preserve"> чел.</v>
          </cell>
          <cell r="AL25" t="str">
            <v xml:space="preserve"> чел.</v>
          </cell>
          <cell r="AO25" t="str">
            <v>person</v>
          </cell>
          <cell r="BA25" t="str">
            <v>person</v>
          </cell>
          <cell r="BM25" t="str">
            <v>person</v>
          </cell>
          <cell r="BY25" t="str">
            <v>person</v>
          </cell>
          <cell r="CB25" t="str">
            <v xml:space="preserve"> адам.</v>
          </cell>
          <cell r="CN25" t="str">
            <v xml:space="preserve"> адам.</v>
          </cell>
          <cell r="CZ25" t="str">
            <v xml:space="preserve"> адам.</v>
          </cell>
        </row>
        <row r="26">
          <cell r="A26" t="str">
            <v>1.4.22</v>
          </cell>
          <cell r="B26" t="str">
            <v>Списочная численность работников с занятостью на полный рабочий день по гендерным группам,</v>
          </cell>
          <cell r="N26" t="str">
            <v>Списочная численность работников с занятостью на неполный рабочий день по гендерным группам,</v>
          </cell>
          <cell r="Z26" t="str">
            <v>Новые работники, принятые в отчетном году по гендерным группам,</v>
          </cell>
          <cell r="AL26" t="str">
            <v>Новые работники, принятые в отчетном году по возрастным группам,</v>
          </cell>
          <cell r="AO26" t="str">
            <v>List of full-time employees by gender group,</v>
          </cell>
          <cell r="BA26" t="str">
            <v>List of part-time employees by gender group,</v>
          </cell>
          <cell r="BM26" t="str">
            <v>New employees hired in the reporting year by gender group,</v>
          </cell>
          <cell r="BY26" t="str">
            <v>New employees hired in the reporting year by age group,</v>
          </cell>
          <cell r="CB26" t="str">
            <v>Толық жұмыс күн істейтін жұмыскерлердің жынысы бойынша тізімдік саны,</v>
          </cell>
          <cell r="CN26" t="str">
            <v>Толық емес жұмыс күн істейтін жұмыскерлердің жынысы бойынша тізімдік саны,</v>
          </cell>
          <cell r="CZ26" t="str">
            <v>Есепті жылы гендерлік топтар бойынша қабылданған жаңа жұмыскерлер,</v>
          </cell>
        </row>
        <row r="27">
          <cell r="A27" t="str">
            <v>1.4.23</v>
          </cell>
          <cell r="B27" t="str">
            <v xml:space="preserve"> чел.</v>
          </cell>
          <cell r="N27" t="str">
            <v xml:space="preserve"> чел.</v>
          </cell>
          <cell r="Z27" t="str">
            <v xml:space="preserve"> чел.</v>
          </cell>
          <cell r="AL27" t="str">
            <v xml:space="preserve"> чел.</v>
          </cell>
          <cell r="AO27" t="str">
            <v>person</v>
          </cell>
          <cell r="BA27" t="str">
            <v>person</v>
          </cell>
          <cell r="BM27" t="str">
            <v>person</v>
          </cell>
          <cell r="BY27" t="str">
            <v>person</v>
          </cell>
          <cell r="CB27" t="str">
            <v xml:space="preserve"> адам.</v>
          </cell>
          <cell r="CN27" t="str">
            <v xml:space="preserve"> адам.</v>
          </cell>
          <cell r="CZ27" t="str">
            <v xml:space="preserve"> адам.</v>
          </cell>
        </row>
        <row r="28">
          <cell r="A28" t="str">
            <v>1.4.24</v>
          </cell>
          <cell r="B28" t="str">
            <v>Персонал с ограниченными возможностями здоровья,</v>
          </cell>
          <cell r="AO28" t="str">
            <v>Personnel with disabilities,</v>
          </cell>
          <cell r="CB28" t="str">
            <v>Мүмкіндігі шектеулі жұмыскерлер,</v>
          </cell>
        </row>
        <row r="29">
          <cell r="A29" t="str">
            <v>1.4.25</v>
          </cell>
          <cell r="B29" t="str">
            <v xml:space="preserve"> чел.</v>
          </cell>
          <cell r="AO29" t="str">
            <v>person</v>
          </cell>
          <cell r="CB29" t="str">
            <v xml:space="preserve"> адам.</v>
          </cell>
        </row>
        <row r="30">
          <cell r="A30" t="str">
            <v>1.4.26</v>
          </cell>
          <cell r="B30" t="str">
            <v>Обучение</v>
          </cell>
          <cell r="AO30" t="str">
            <v>Training</v>
          </cell>
          <cell r="CB30" t="str">
            <v>Тренинг</v>
          </cell>
        </row>
        <row r="31">
          <cell r="A31" t="str">
            <v>1.4.27</v>
          </cell>
          <cell r="B31" t="str">
            <v xml:space="preserve">Среднее количество часов обучение на одного работника в год, </v>
          </cell>
          <cell r="N31" t="str">
            <v xml:space="preserve">Среднее количество часов обучение на одного работника в год по гендерным группам, </v>
          </cell>
          <cell r="AA31" t="str">
            <v xml:space="preserve">Среднее количество часов обучение на одного работника в год по категориям персонала, </v>
          </cell>
          <cell r="AO31" t="str">
            <v xml:space="preserve">Average number of hours of training per employee per year, </v>
          </cell>
          <cell r="BA31" t="str">
            <v>Average number of training hours per employee per year by gender group,</v>
          </cell>
          <cell r="BN31" t="str">
            <v xml:space="preserve">Average number of training hours per employee per year by personnel category, </v>
          </cell>
          <cell r="CB31" t="str">
            <v>Жылына бір жұмыскерге оқыту сағаттарының орташа саны,</v>
          </cell>
          <cell r="CN31" t="str">
            <v>Гендерлік топтар бойынша жылына бір жұмыскерге оқыту сағаттарының орташа саны,</v>
          </cell>
          <cell r="DA31" t="str">
            <v>Персонал санаттары бойынша жылына бір қызметкерге оқыту сағаттарының орташа саны,</v>
          </cell>
        </row>
        <row r="32">
          <cell r="A32" t="str">
            <v>1.4.28</v>
          </cell>
          <cell r="B32" t="str">
            <v xml:space="preserve"> часов</v>
          </cell>
          <cell r="N32" t="str">
            <v xml:space="preserve"> часов</v>
          </cell>
          <cell r="AA32" t="str">
            <v xml:space="preserve"> часов</v>
          </cell>
          <cell r="AO32" t="str">
            <v>hours</v>
          </cell>
          <cell r="BA32" t="str">
            <v>hours</v>
          </cell>
          <cell r="BN32" t="str">
            <v>hours</v>
          </cell>
          <cell r="CB32" t="str">
            <v>сағат</v>
          </cell>
          <cell r="CN32" t="str">
            <v>сағат</v>
          </cell>
          <cell r="DA32" t="str">
            <v>сағат</v>
          </cell>
        </row>
        <row r="33">
          <cell r="A33" t="str">
            <v>1.4.29</v>
          </cell>
          <cell r="B33" t="str">
            <v>ОТиПБ</v>
          </cell>
          <cell r="AO33" t="str">
            <v>HSE</v>
          </cell>
          <cell r="CB33" t="str">
            <v>Еңбекті қорғау және өнеркәсіптік қауіпсіздік</v>
          </cell>
        </row>
        <row r="34">
          <cell r="A34" t="str">
            <v>1.4.30</v>
          </cell>
          <cell r="B34" t="str">
            <v>Количество человек, охваченных системой управления охраной труда и промышленной безопасностью,</v>
          </cell>
          <cell r="N34" t="str">
            <v xml:space="preserve">Количество человек, охваченных системой управления охраной труда и промышленной безопасностью, прошедшей процедуру внутреннего аудита, </v>
          </cell>
          <cell r="AA34" t="str">
            <v xml:space="preserve">Количество человек в ДЗО, имеющих сертификат соответствия ISO 45001-2018, </v>
          </cell>
          <cell r="AL34" t="str">
            <v xml:space="preserve">Количество ДЗО, имеющих сертификат соответствия ISO 45001-2018, </v>
          </cell>
          <cell r="AO34" t="str">
            <v>Number of people covered by the occupational health and safety management system,</v>
          </cell>
          <cell r="BA34" t="str">
            <v xml:space="preserve">Number of people covered by the occupational health and safety management system that has undergone an internal audit procedure, </v>
          </cell>
          <cell r="BN34" t="str">
            <v xml:space="preserve">Number of people in subsidiaries with ISO 45001-2018 certificate of compliance, </v>
          </cell>
          <cell r="BY34" t="str">
            <v xml:space="preserve">Number of subsidiaries with ISO 45001-2018 certificate of compliance, </v>
          </cell>
          <cell r="CB34" t="str">
            <v>Еңбекті қорғау мен өндірістік қауіпсіздікті басқару жүйесімен қамтылған адамдар саны,</v>
          </cell>
          <cell r="CN34" t="str">
            <v>Гендерлік топтар бойынша жылына бір жұмыскерге оқыту сағаттарының орташа саны,</v>
          </cell>
          <cell r="DA34" t="str">
            <v>ISO 45001-2018 сәйкестік сертификаты бар еншілес және тәуелді ұйымдардағы адамдар саны,</v>
          </cell>
        </row>
        <row r="35">
          <cell r="A35" t="str">
            <v>1.4.31</v>
          </cell>
          <cell r="B35" t="str">
            <v xml:space="preserve"> чел.</v>
          </cell>
          <cell r="N35" t="str">
            <v xml:space="preserve"> чел.</v>
          </cell>
          <cell r="AA35" t="str">
            <v xml:space="preserve"> чел.</v>
          </cell>
          <cell r="AL35" t="str">
            <v>ед.</v>
          </cell>
          <cell r="AO35" t="str">
            <v>person</v>
          </cell>
          <cell r="BA35" t="str">
            <v>person</v>
          </cell>
          <cell r="BN35" t="str">
            <v>person</v>
          </cell>
          <cell r="BY35" t="str">
            <v>unit</v>
          </cell>
          <cell r="CB35" t="str">
            <v xml:space="preserve"> адам.</v>
          </cell>
          <cell r="CN35" t="str">
            <v xml:space="preserve"> адам.</v>
          </cell>
          <cell r="DA35" t="str">
            <v xml:space="preserve"> адам.</v>
          </cell>
        </row>
        <row r="36">
          <cell r="A36" t="str">
            <v>1.4.32</v>
          </cell>
          <cell r="B36" t="str">
            <v>Коэффициент частоты производственных травм с временной потерей трудоспособности (LTIFR)</v>
          </cell>
          <cell r="N36" t="str">
            <v>Коэффициент частоты производственных травм с временной потерей трудоспособности (LTIF)</v>
          </cell>
          <cell r="AA36" t="str">
            <v xml:space="preserve">Количество инцидентов, </v>
          </cell>
          <cell r="AL36" t="str">
            <v xml:space="preserve">Затраты на охрану труда и промышленную безопасность за 2023 год, </v>
          </cell>
          <cell r="AO36" t="str">
            <v>Lost Time Injury Frequency Ratio (LTIFR)</v>
          </cell>
          <cell r="BA36" t="str">
            <v>Lost Time Injury Frequency (LTIF)</v>
          </cell>
          <cell r="BN36" t="str">
            <v xml:space="preserve">Number of incidents, </v>
          </cell>
          <cell r="BY36" t="str">
            <v xml:space="preserve">Occupational health and safety costs for 2023, </v>
          </cell>
          <cell r="CB36" t="str">
            <v>Жоғалған уақыт жарақатының жиілігі (LTIFR)</v>
          </cell>
          <cell r="CN36" t="str">
            <v>Жоғалған уақыт жарақатының жиілігі (LTIF)</v>
          </cell>
          <cell r="DA36" t="str">
            <v>Оқиғалар саны,</v>
          </cell>
        </row>
        <row r="37">
          <cell r="A37" t="str">
            <v>1.4.33</v>
          </cell>
          <cell r="B37" t="str">
            <v>Местные сообщества</v>
          </cell>
          <cell r="AA37" t="str">
            <v xml:space="preserve"> чел.</v>
          </cell>
          <cell r="AL37" t="str">
            <v>млрд тенге</v>
          </cell>
          <cell r="AO37" t="str">
            <v>Local communities</v>
          </cell>
          <cell r="BN37" t="str">
            <v>person</v>
          </cell>
          <cell r="BY37" t="str">
            <v>billion tenge</v>
          </cell>
          <cell r="CB37" t="str">
            <v>Жергілікті қауымдастықтар</v>
          </cell>
          <cell r="DA37" t="str">
            <v xml:space="preserve"> адам.</v>
          </cell>
        </row>
        <row r="38">
          <cell r="A38" t="str">
            <v>1.4.34</v>
          </cell>
          <cell r="B38" t="str">
            <v xml:space="preserve">ДЗО, в которых реализовано вовлечение местных сообществ, оценка воздействия и/или программы развития местных сообществ, </v>
          </cell>
          <cell r="AO38" t="str">
            <v>Subsidiaries and affiliates that have implemented community engagement, impact assessment and/or community development programs,</v>
          </cell>
          <cell r="CB38"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row>
        <row r="39">
          <cell r="A39" t="str">
            <v>1.4.35</v>
          </cell>
          <cell r="B39" t="str">
            <v>%</v>
          </cell>
          <cell r="AO39" t="str">
            <v>%</v>
          </cell>
          <cell r="CB39" t="str">
            <v>%</v>
          </cell>
        </row>
        <row r="40">
          <cell r="A40" t="str">
            <v>1.4.36</v>
          </cell>
          <cell r="B40" t="str">
            <v>Корпоративное управление</v>
          </cell>
          <cell r="AO40" t="str">
            <v>Corporate governance</v>
          </cell>
          <cell r="CB40" t="str">
            <v>Корпоративтік басқару</v>
          </cell>
        </row>
        <row r="41">
          <cell r="A41" t="str">
            <v>1.4.37</v>
          </cell>
          <cell r="B41" t="str">
            <v xml:space="preserve">Количество проведенных заседаний СД, </v>
          </cell>
          <cell r="AO41" t="str">
            <v xml:space="preserve">Number of meetings of the Board of Directors held, </v>
          </cell>
          <cell r="CB41" t="str">
            <v>Өткізілген ДК отырыстарының саны,</v>
          </cell>
        </row>
        <row r="42">
          <cell r="A42" t="str">
            <v>1.4.38</v>
          </cell>
          <cell r="B42" t="str">
            <v>ед.</v>
          </cell>
          <cell r="AO42" t="str">
            <v>units</v>
          </cell>
          <cell r="CB42" t="str">
            <v>ед.</v>
          </cell>
        </row>
        <row r="43">
          <cell r="A43" t="str">
            <v>1.4.39</v>
          </cell>
          <cell r="B43" t="str">
            <v>Финансы</v>
          </cell>
          <cell r="AO43" t="str">
            <v>Finance</v>
          </cell>
          <cell r="CB43" t="str">
            <v xml:space="preserve">Қаржы </v>
          </cell>
        </row>
        <row r="44">
          <cell r="A44" t="str">
            <v>1.4.40</v>
          </cell>
          <cell r="B44" t="str">
            <v xml:space="preserve">Суммарные доходы, </v>
          </cell>
          <cell r="AO44" t="str">
            <v xml:space="preserve">Total revenues, </v>
          </cell>
          <cell r="CB44" t="str">
            <v>Жиынтық кірістер,</v>
          </cell>
        </row>
        <row r="45">
          <cell r="A45" t="str">
            <v>1.4.41</v>
          </cell>
          <cell r="B45" t="str">
            <v>млрд тенге</v>
          </cell>
          <cell r="AO45" t="str">
            <v>billion tenge</v>
          </cell>
          <cell r="CB45" t="str">
            <v>млрд теңге</v>
          </cell>
        </row>
        <row r="46">
          <cell r="A46" t="str">
            <v>1.4.42</v>
          </cell>
          <cell r="B46" t="str">
            <v>Закупки</v>
          </cell>
          <cell r="AO46" t="str">
            <v>Purchases</v>
          </cell>
          <cell r="CB46" t="str">
            <v>Сатып алу</v>
          </cell>
        </row>
        <row r="47">
          <cell r="A47" t="str">
            <v>1.4.43</v>
          </cell>
          <cell r="B47" t="str">
            <v xml:space="preserve">Всего закупленных товаров и услуг, </v>
          </cell>
          <cell r="AO47" t="str">
            <v xml:space="preserve">Total purchased goods and services, </v>
          </cell>
          <cell r="CB47" t="str">
            <v>Сатып алынған барлық тауарлар мен қызметтер,</v>
          </cell>
        </row>
        <row r="48">
          <cell r="A48" t="str">
            <v>1.4.44</v>
          </cell>
          <cell r="B48" t="str">
            <v>млрд тенге</v>
          </cell>
          <cell r="AO48" t="str">
            <v>billion tenge</v>
          </cell>
          <cell r="CB48" t="str">
            <v>млрд теңге</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5081-9AB1-A94C-AE67-4CC02A76EF01}">
  <dimension ref="B8:B25"/>
  <sheetViews>
    <sheetView showGridLines="0" zoomScaleNormal="100" workbookViewId="0">
      <selection activeCell="B1" sqref="B1:C1048576"/>
    </sheetView>
  </sheetViews>
  <sheetFormatPr baseColWidth="10" defaultRowHeight="16" x14ac:dyDescent="0.2"/>
  <sheetData>
    <row r="8" spans="2:2" ht="18" x14ac:dyDescent="0.2">
      <c r="B8" s="399" t="s">
        <v>868</v>
      </c>
    </row>
    <row r="9" spans="2:2" ht="18" x14ac:dyDescent="0.2">
      <c r="B9" s="399" t="s">
        <v>869</v>
      </c>
    </row>
    <row r="10" spans="2:2" ht="18" x14ac:dyDescent="0.2">
      <c r="B10" s="399" t="s">
        <v>870</v>
      </c>
    </row>
    <row r="11" spans="2:2" ht="18" x14ac:dyDescent="0.2">
      <c r="B11" s="399" t="s">
        <v>871</v>
      </c>
    </row>
    <row r="12" spans="2:2" ht="18" x14ac:dyDescent="0.2">
      <c r="B12" s="399" t="s">
        <v>872</v>
      </c>
    </row>
    <row r="13" spans="2:2" ht="18" x14ac:dyDescent="0.2">
      <c r="B13" s="399" t="s">
        <v>873</v>
      </c>
    </row>
    <row r="14" spans="2:2" ht="18" x14ac:dyDescent="0.2">
      <c r="B14" s="399" t="s">
        <v>874</v>
      </c>
    </row>
    <row r="15" spans="2:2" ht="18" x14ac:dyDescent="0.2">
      <c r="B15" s="399" t="s">
        <v>875</v>
      </c>
    </row>
    <row r="16" spans="2:2" ht="18" x14ac:dyDescent="0.2">
      <c r="B16" s="399" t="s">
        <v>876</v>
      </c>
    </row>
    <row r="17" spans="2:2" ht="18" x14ac:dyDescent="0.2">
      <c r="B17" s="399" t="s">
        <v>877</v>
      </c>
    </row>
    <row r="18" spans="2:2" ht="18" x14ac:dyDescent="0.2">
      <c r="B18" s="399" t="s">
        <v>878</v>
      </c>
    </row>
    <row r="19" spans="2:2" ht="18" x14ac:dyDescent="0.2">
      <c r="B19" s="399" t="s">
        <v>879</v>
      </c>
    </row>
    <row r="20" spans="2:2" ht="18" x14ac:dyDescent="0.2">
      <c r="B20" s="399" t="s">
        <v>880</v>
      </c>
    </row>
    <row r="21" spans="2:2" ht="18" x14ac:dyDescent="0.2">
      <c r="B21" s="399" t="s">
        <v>881</v>
      </c>
    </row>
    <row r="22" spans="2:2" ht="18" x14ac:dyDescent="0.2">
      <c r="B22" s="399" t="s">
        <v>882</v>
      </c>
    </row>
    <row r="23" spans="2:2" ht="18" x14ac:dyDescent="0.2">
      <c r="B23" s="399" t="s">
        <v>883</v>
      </c>
    </row>
    <row r="24" spans="2:2" ht="18" x14ac:dyDescent="0.2">
      <c r="B24" s="399" t="s">
        <v>884</v>
      </c>
    </row>
    <row r="25" spans="2:2" ht="18" x14ac:dyDescent="0.2">
      <c r="B25" s="399" t="s">
        <v>885</v>
      </c>
    </row>
  </sheetData>
  <sheetProtection algorithmName="SHA-512" hashValue="ASS6P5al1/empF804zzW/j5WamyGgyUgeHecU356xbC7VS3Kwj+Em4hL4xI+/ZHPRk5YQbxo1KJzzAKNGnku0w==" saltValue="w9IFImibKqzJzYCSBa3BZA==" spinCount="100000" sheet="1" objects="1" scenarios="1"/>
  <hyperlinks>
    <hyperlink ref="B9" location="'GRI Content'!A1" display="'GRI Content'!A1" xr:uid="{B40A4D1D-0C87-BB45-8247-EDFDD66EA5CF}"/>
    <hyperlink ref="B10" location="'SASB Content'!A1" display="'SASB Content'!A1" xr:uid="{C7EECAF8-5469-9F45-A923-486D25FEF5E3}"/>
    <hyperlink ref="B11" location="Figures!A1" display="Figures!A1" xr:uid="{952AB5BC-19E3-E24A-B5DA-20EDCBB7DA1C}"/>
    <hyperlink ref="B12" location="Emissions!A1" display="Emissions!A1" xr:uid="{B012EAF4-F09E-8C4B-90B0-334C4E81D554}"/>
    <hyperlink ref="B13" location="'Water resources'!A1" display="'Water resources'!A1" xr:uid="{8AEEE83D-0F69-C048-8EDE-C229E04AD92A}"/>
    <hyperlink ref="B14" location="Energy!A1" display="Energy!A1" xr:uid="{72C0F5B4-E9EC-304A-A553-FF584519A085}"/>
    <hyperlink ref="B15" location="Waste!A1" display="Waste!A1" xr:uid="{AF27E002-9D9C-9547-8698-653F7293940A}"/>
    <hyperlink ref="B16" location="Expenditure!A1" display="Expenditure!A1" xr:uid="{89D15998-BB09-604F-BF45-4CE8D3492A63}"/>
    <hyperlink ref="B17" location="Employees!A1" display="Employees!A1" xr:uid="{BB28C9EE-7E50-CE4D-AD79-39ACC4DAD9A9}"/>
    <hyperlink ref="B18" location="'Diversity&amp;Inclusion'!A1" display="'Diversity&amp;Inclusion'!A1" xr:uid="{4BEA89B7-5EBF-6F42-BED4-B3A653222F25}"/>
    <hyperlink ref="B19" location="Training!A1" display="Training!A1" xr:uid="{56C28B56-8DB4-9B4D-8564-ADDF3112232F}"/>
    <hyperlink ref="B20" location="HSE!A1" display="HSE!A1" xr:uid="{F4088CDF-FA69-FD43-AD34-936CE29B0718}"/>
    <hyperlink ref="B21" location="'Corporate governance'!A1" display="'Corporate governance'!A1" xr:uid="{4FEB45FF-CC1D-0349-B791-11EDFB10DE1A}"/>
    <hyperlink ref="B22" location="Financial!A1" display="Financial!A1" xr:uid="{30E80463-85BB-2B40-9515-5C7D977A154B}"/>
    <hyperlink ref="B23" location="Procurement!A1" display="Procurement!A1" xr:uid="{E37766D4-A3B8-FA41-8385-FC0BFF815E22}"/>
    <hyperlink ref="B24" location="Compliance!A1" display="Compliance!A1" xr:uid="{DAB20ADF-6BD5-BE4A-B888-A9705FF9556D}"/>
    <hyperlink ref="B25" location="'Operational indicators'!A1" display="'Operational indicators'!A1" xr:uid="{E9FAFC0B-75C9-E14D-92E4-CB0ADC94EF90}"/>
    <hyperlink ref="B8" location="Content!A1" display="Content" xr:uid="{A1067768-2197-C745-82E6-B64E05A23E8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19EE-840C-4D49-97FC-6BAAC144F78C}">
  <dimension ref="A1:G36"/>
  <sheetViews>
    <sheetView showGridLines="0" workbookViewId="0">
      <selection activeCell="B1" sqref="B1:C1048576"/>
    </sheetView>
  </sheetViews>
  <sheetFormatPr baseColWidth="10" defaultColWidth="8.83203125" defaultRowHeight="16" x14ac:dyDescent="0.2"/>
  <cols>
    <col min="1" max="1" width="7.5" style="5" customWidth="1"/>
    <col min="2" max="2" width="29.83203125" style="4" customWidth="1"/>
    <col min="3" max="3" width="46.6640625" customWidth="1"/>
    <col min="4" max="4" width="39" customWidth="1"/>
  </cols>
  <sheetData>
    <row r="1" spans="1:7" x14ac:dyDescent="0.2">
      <c r="A1" s="5">
        <v>1</v>
      </c>
      <c r="B1" s="6">
        <v>2</v>
      </c>
      <c r="C1" s="5">
        <v>3</v>
      </c>
      <c r="D1" s="5">
        <v>4</v>
      </c>
      <c r="E1" s="5">
        <v>5</v>
      </c>
      <c r="F1" s="5">
        <v>6</v>
      </c>
      <c r="G1" s="5">
        <v>7</v>
      </c>
    </row>
    <row r="6" spans="1:7" ht="20" x14ac:dyDescent="0.2">
      <c r="A6" s="2" t="s">
        <v>1</v>
      </c>
      <c r="B6" s="3" t="s">
        <v>847</v>
      </c>
    </row>
    <row r="7" spans="1:7" x14ac:dyDescent="0.2">
      <c r="A7" s="2" t="s">
        <v>2</v>
      </c>
    </row>
    <row r="8" spans="1:7" ht="17" x14ac:dyDescent="0.2">
      <c r="A8" s="2" t="s">
        <v>3</v>
      </c>
      <c r="B8" s="409" t="s">
        <v>911</v>
      </c>
      <c r="C8" s="410" t="s">
        <v>860</v>
      </c>
      <c r="D8" s="410" t="s">
        <v>861</v>
      </c>
    </row>
    <row r="9" spans="1:7" ht="17" x14ac:dyDescent="0.2">
      <c r="A9" s="2" t="s">
        <v>4</v>
      </c>
      <c r="B9" s="678" t="s">
        <v>912</v>
      </c>
      <c r="C9" s="400" t="s">
        <v>910</v>
      </c>
      <c r="D9" s="368" t="s">
        <v>877</v>
      </c>
    </row>
    <row r="10" spans="1:7" ht="17" x14ac:dyDescent="0.2">
      <c r="A10" s="2" t="s">
        <v>5</v>
      </c>
      <c r="B10" s="680"/>
      <c r="C10" s="402" t="s">
        <v>913</v>
      </c>
      <c r="D10" s="368" t="s">
        <v>877</v>
      </c>
    </row>
    <row r="11" spans="1:7" ht="17" x14ac:dyDescent="0.2">
      <c r="A11" s="2" t="s">
        <v>6</v>
      </c>
      <c r="B11" s="680"/>
      <c r="C11" s="400" t="s">
        <v>914</v>
      </c>
      <c r="D11" s="368" t="s">
        <v>845</v>
      </c>
    </row>
    <row r="12" spans="1:7" ht="17" x14ac:dyDescent="0.2">
      <c r="A12" s="2" t="s">
        <v>7</v>
      </c>
      <c r="B12" s="679"/>
      <c r="C12" s="400" t="s">
        <v>848</v>
      </c>
      <c r="D12" s="368" t="s">
        <v>846</v>
      </c>
    </row>
    <row r="13" spans="1:7" ht="30" x14ac:dyDescent="0.2">
      <c r="A13" s="2" t="s">
        <v>8</v>
      </c>
      <c r="B13" s="403" t="s">
        <v>915</v>
      </c>
      <c r="C13" s="404" t="s">
        <v>916</v>
      </c>
      <c r="D13" s="368" t="s">
        <v>939</v>
      </c>
    </row>
    <row r="14" spans="1:7" ht="30" x14ac:dyDescent="0.2">
      <c r="A14" s="2" t="s">
        <v>9</v>
      </c>
      <c r="B14" s="401" t="s">
        <v>917</v>
      </c>
      <c r="C14" s="404" t="s">
        <v>918</v>
      </c>
      <c r="D14" s="368" t="s">
        <v>940</v>
      </c>
    </row>
    <row r="15" spans="1:7" ht="30" x14ac:dyDescent="0.2">
      <c r="A15" s="2" t="s">
        <v>10</v>
      </c>
      <c r="B15" s="678" t="s">
        <v>919</v>
      </c>
      <c r="C15" s="400" t="s">
        <v>920</v>
      </c>
      <c r="D15" s="368" t="s">
        <v>846</v>
      </c>
    </row>
    <row r="16" spans="1:7" ht="30" x14ac:dyDescent="0.2">
      <c r="A16" s="2" t="s">
        <v>11</v>
      </c>
      <c r="B16" s="679"/>
      <c r="C16" s="404" t="s">
        <v>921</v>
      </c>
      <c r="D16" s="368" t="s">
        <v>846</v>
      </c>
    </row>
    <row r="17" spans="1:4" ht="17" x14ac:dyDescent="0.2">
      <c r="A17" s="2" t="s">
        <v>12</v>
      </c>
      <c r="B17" s="418" t="s">
        <v>32</v>
      </c>
      <c r="C17" s="400" t="s">
        <v>849</v>
      </c>
      <c r="D17" s="368" t="s">
        <v>941</v>
      </c>
    </row>
    <row r="18" spans="1:4" ht="17" x14ac:dyDescent="0.2">
      <c r="A18" s="2" t="s">
        <v>13</v>
      </c>
      <c r="B18" s="401"/>
      <c r="C18" s="400" t="s">
        <v>850</v>
      </c>
      <c r="D18" s="368" t="s">
        <v>941</v>
      </c>
    </row>
    <row r="19" spans="1:4" ht="17" x14ac:dyDescent="0.2">
      <c r="A19" s="2" t="s">
        <v>14</v>
      </c>
      <c r="B19" s="403"/>
      <c r="C19" s="404" t="s">
        <v>922</v>
      </c>
      <c r="D19" s="368" t="s">
        <v>941</v>
      </c>
    </row>
    <row r="20" spans="1:4" ht="17" x14ac:dyDescent="0.2">
      <c r="A20" s="2" t="s">
        <v>15</v>
      </c>
      <c r="B20" s="678" t="s">
        <v>923</v>
      </c>
      <c r="C20" s="400" t="s">
        <v>924</v>
      </c>
      <c r="D20" s="368" t="s">
        <v>843</v>
      </c>
    </row>
    <row r="21" spans="1:4" ht="17" x14ac:dyDescent="0.2">
      <c r="A21" s="2" t="s">
        <v>16</v>
      </c>
      <c r="B21" s="680"/>
      <c r="C21" s="400" t="s">
        <v>925</v>
      </c>
      <c r="D21" s="368" t="s">
        <v>843</v>
      </c>
    </row>
    <row r="22" spans="1:4" ht="17" x14ac:dyDescent="0.2">
      <c r="A22" s="2" t="s">
        <v>17</v>
      </c>
      <c r="B22" s="679"/>
      <c r="C22" s="404" t="s">
        <v>851</v>
      </c>
      <c r="D22" s="368" t="s">
        <v>843</v>
      </c>
    </row>
    <row r="23" spans="1:4" ht="17" x14ac:dyDescent="0.2">
      <c r="A23" s="2" t="s">
        <v>18</v>
      </c>
      <c r="B23" s="678" t="s">
        <v>852</v>
      </c>
      <c r="C23" s="405" t="s">
        <v>926</v>
      </c>
      <c r="D23" s="368" t="s">
        <v>0</v>
      </c>
    </row>
    <row r="24" spans="1:4" ht="17" x14ac:dyDescent="0.2">
      <c r="A24" s="2" t="s">
        <v>19</v>
      </c>
      <c r="B24" s="680"/>
      <c r="C24" s="400" t="s">
        <v>927</v>
      </c>
      <c r="D24" s="368" t="s">
        <v>0</v>
      </c>
    </row>
    <row r="25" spans="1:4" ht="17" x14ac:dyDescent="0.2">
      <c r="A25" s="2" t="s">
        <v>20</v>
      </c>
      <c r="B25" s="680"/>
      <c r="C25" s="400" t="s">
        <v>928</v>
      </c>
      <c r="D25" s="368" t="s">
        <v>0</v>
      </c>
    </row>
    <row r="26" spans="1:4" ht="17" x14ac:dyDescent="0.2">
      <c r="A26" s="2" t="s">
        <v>21</v>
      </c>
      <c r="B26" s="680"/>
      <c r="C26" s="404" t="s">
        <v>929</v>
      </c>
      <c r="D26" s="368" t="s">
        <v>0</v>
      </c>
    </row>
    <row r="27" spans="1:4" ht="30" x14ac:dyDescent="0.2">
      <c r="A27" s="2" t="s">
        <v>22</v>
      </c>
      <c r="B27" s="679"/>
      <c r="C27" s="402" t="s">
        <v>930</v>
      </c>
      <c r="D27" s="368" t="s">
        <v>0</v>
      </c>
    </row>
    <row r="28" spans="1:4" ht="17" x14ac:dyDescent="0.2">
      <c r="A28" s="2" t="s">
        <v>23</v>
      </c>
      <c r="B28" s="406" t="s">
        <v>853</v>
      </c>
      <c r="C28" s="400" t="s">
        <v>854</v>
      </c>
      <c r="D28" s="368" t="s">
        <v>844</v>
      </c>
    </row>
    <row r="29" spans="1:4" ht="17" x14ac:dyDescent="0.2">
      <c r="A29" s="2" t="s">
        <v>24</v>
      </c>
      <c r="B29" s="418" t="s">
        <v>855</v>
      </c>
      <c r="C29" s="405" t="s">
        <v>931</v>
      </c>
      <c r="D29" s="368" t="s">
        <v>877</v>
      </c>
    </row>
    <row r="30" spans="1:4" ht="17" x14ac:dyDescent="0.2">
      <c r="A30" s="2" t="s">
        <v>25</v>
      </c>
      <c r="B30" s="419"/>
      <c r="C30" s="405" t="s">
        <v>856</v>
      </c>
      <c r="D30" s="368" t="s">
        <v>877</v>
      </c>
    </row>
    <row r="31" spans="1:4" ht="30" x14ac:dyDescent="0.2">
      <c r="A31" s="2" t="s">
        <v>26</v>
      </c>
      <c r="B31" s="407" t="s">
        <v>932</v>
      </c>
      <c r="C31" s="408" t="s">
        <v>933</v>
      </c>
      <c r="D31" s="368" t="s">
        <v>942</v>
      </c>
    </row>
    <row r="32" spans="1:4" ht="30" customHeight="1" x14ac:dyDescent="0.2">
      <c r="A32" s="2" t="s">
        <v>27</v>
      </c>
      <c r="B32" s="681" t="s">
        <v>857</v>
      </c>
      <c r="C32" s="404" t="s">
        <v>934</v>
      </c>
      <c r="D32" s="368" t="s">
        <v>943</v>
      </c>
    </row>
    <row r="33" spans="1:4" ht="17" x14ac:dyDescent="0.2">
      <c r="A33" s="2" t="s">
        <v>28</v>
      </c>
      <c r="B33" s="679"/>
      <c r="C33" s="402" t="s">
        <v>935</v>
      </c>
      <c r="D33" s="368" t="s">
        <v>943</v>
      </c>
    </row>
    <row r="34" spans="1:4" ht="17" x14ac:dyDescent="0.2">
      <c r="A34" s="2" t="s">
        <v>29</v>
      </c>
      <c r="B34" s="678" t="s">
        <v>858</v>
      </c>
      <c r="C34" s="400" t="s">
        <v>936</v>
      </c>
      <c r="D34" s="368" t="s">
        <v>879</v>
      </c>
    </row>
    <row r="35" spans="1:4" ht="30" x14ac:dyDescent="0.2">
      <c r="A35" s="2" t="s">
        <v>30</v>
      </c>
      <c r="B35" s="679"/>
      <c r="C35" s="404" t="s">
        <v>859</v>
      </c>
      <c r="D35" s="368" t="s">
        <v>879</v>
      </c>
    </row>
    <row r="36" spans="1:4" ht="30" x14ac:dyDescent="0.2">
      <c r="A36" s="2" t="s">
        <v>31</v>
      </c>
      <c r="B36" s="406" t="s">
        <v>937</v>
      </c>
      <c r="C36" s="400" t="s">
        <v>938</v>
      </c>
      <c r="D36" s="368" t="s">
        <v>846</v>
      </c>
    </row>
  </sheetData>
  <sheetProtection algorithmName="SHA-512" hashValue="koRIuHiaFThjFWUWT3sVg6bmKtdMbu9zEY4bxhhTIsYs0hw9PR83Yv96AHWaHLgWVwkgWOTc5vBQhhtdOylWUA==" saltValue="IXXUUj79gWxAbYLL3MDd0w==" spinCount="100000" sheet="1" objects="1" scenarios="1"/>
  <mergeCells count="6">
    <mergeCell ref="B34:B35"/>
    <mergeCell ref="B9:B12"/>
    <mergeCell ref="B15:B16"/>
    <mergeCell ref="B20:B22"/>
    <mergeCell ref="B23:B27"/>
    <mergeCell ref="B32:B33"/>
  </mergeCells>
  <hyperlinks>
    <hyperlink ref="D28" location="Waste!A1" display="Вкладка Отходы" xr:uid="{FADF4AE8-E1DD-CC46-9288-00B4E1808CF3}"/>
    <hyperlink ref="D31" location="'Diversity&amp;Inclusion'!A1" display="Вкладка Разнообразие и инклюзивность" xr:uid="{C30023F3-EB3A-684B-8103-F5E53630EB5C}"/>
    <hyperlink ref="D14" location="Procurement!A1" display="Вкладка Закупки" xr:uid="{80AA2FF2-D4C0-2946-9088-8942FAC34DFB}"/>
    <hyperlink ref="D13" location="Financial!A1" display="Вкладка Финансы " xr:uid="{51E0F39C-A5DA-F348-AC2D-59E6ED959FFF}"/>
    <hyperlink ref="D11" location="'Corporate Governance'!A1" display="Вкладка Корпоративное управление" xr:uid="{6FE84439-08C8-534A-BD80-2EBD9624A72E}"/>
    <hyperlink ref="B6" display="Content!A1" xr:uid="{30545855-90C5-4D40-A9A5-0C7EC949A36D}"/>
    <hyperlink ref="D30" location="Employees!A1" display="Вкладка Работники" xr:uid="{27FD021D-3E9B-5245-8E93-38BC92B9EF15}"/>
    <hyperlink ref="D29" location="Employees!A1" display="Вкладка Работники" xr:uid="{08546047-DD14-C648-A06C-927353EE6E31}"/>
    <hyperlink ref="D23" location="Emissions!A1" display="Вкладка Выбросы" xr:uid="{187471D1-F9E7-9747-9667-4910C3261B45}"/>
    <hyperlink ref="D20" location="'Water resources'!A1" display="Вкладка Водные ресурсы" xr:uid="{9B02DB70-3A4E-C449-9308-D9F3C46BC5BD}"/>
    <hyperlink ref="D17" location="Energy!A1" display="Вкладка Энергопотребление" xr:uid="{B0FE3991-F523-0A48-9FF2-490CA5DF408D}"/>
    <hyperlink ref="D12" location="Compliance!A1" display="Вкладка Комплаенс" xr:uid="{A32D7F86-0C6B-074A-9757-E2A071410769}"/>
    <hyperlink ref="D10" location="Employees!A1" display="Вкладка Работники" xr:uid="{7DE0900F-B81B-D849-8B8A-8340B5B4AEDD}"/>
    <hyperlink ref="D9" location="Employees!A1" display="Вкладка Работники" xr:uid="{F6775D7A-52EB-D341-8D60-C2C6DF7EDDDE}"/>
    <hyperlink ref="D15" location="Compliance!A1" display="Вкладка Комплаенс" xr:uid="{D674F234-4116-EE40-869A-14F6B4A84DE3}"/>
    <hyperlink ref="D16" location="Compliance!A1" display="Вкладка Комплаенс" xr:uid="{C4659FCD-9889-E541-9320-68C5FED43FCF}"/>
    <hyperlink ref="D18" location="Energy!A1" display="Вкладка Энергопотребление" xr:uid="{938F2EFC-6D8F-084C-871B-F61ACF8F2205}"/>
    <hyperlink ref="D19" location="Energy!A1" display="Вкладка Энергопотребление" xr:uid="{80203FC9-B898-BA44-9649-5D7F84BCF14A}"/>
    <hyperlink ref="D21" location="'Water resources'!A1" display="Вкладка Водные ресурсы" xr:uid="{A84AD715-4D92-3549-9E6B-B9C69E226ADE}"/>
    <hyperlink ref="D22" location="'Water resources'!A1" display="Вкладка Водные ресурсы" xr:uid="{BFBED335-46F7-764F-A2C8-DBFC02F59224}"/>
    <hyperlink ref="D36" location="Compliance!A1" display="Вкладка Комплаенс" xr:uid="{58D655D3-B392-2849-BFBA-45B2637A70EC}"/>
    <hyperlink ref="D34" location="Training!A1" display="Вкладка Обучение" xr:uid="{F165CEA3-8270-C248-89D5-CA4F07A229E4}"/>
    <hyperlink ref="D32" location="HSE!A1" display="Вкладка ОТиПБ" xr:uid="{74D97DE8-89CD-4C43-B2FF-27C55EF43C57}"/>
    <hyperlink ref="D24:D27" location="Emissions!A1" display="Вкладка Выбросы" xr:uid="{407BDFFC-EBD4-F849-9E08-0B4A943CCE69}"/>
    <hyperlink ref="D33" location="HSE!A1" display="Вкладка ОТиПБ" xr:uid="{B7EC4A2B-873C-364B-8FBE-F00B3DA85624}"/>
    <hyperlink ref="D35" location="Training!A1" display="Вкладка Обучение" xr:uid="{836827DA-A1C8-6046-B91A-BF71FB24F2D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7EFC-9862-B246-90B4-64C33A2B2C75}">
  <dimension ref="A1:G14"/>
  <sheetViews>
    <sheetView showGridLines="0" workbookViewId="0">
      <selection activeCell="B1" sqref="B1:C1048576"/>
    </sheetView>
  </sheetViews>
  <sheetFormatPr baseColWidth="10" defaultColWidth="8.83203125" defaultRowHeight="16" x14ac:dyDescent="0.2"/>
  <cols>
    <col min="1" max="1" width="4.83203125" style="5" customWidth="1"/>
    <col min="2" max="2" width="29.83203125" customWidth="1"/>
    <col min="3" max="3" width="46.6640625" customWidth="1"/>
    <col min="4" max="4" width="38.83203125" customWidth="1"/>
  </cols>
  <sheetData>
    <row r="1" spans="1:7" s="5" customFormat="1" ht="15" x14ac:dyDescent="0.2">
      <c r="A1" s="5">
        <v>1</v>
      </c>
      <c r="B1" s="5">
        <v>2</v>
      </c>
      <c r="C1" s="5">
        <v>3</v>
      </c>
      <c r="D1" s="5">
        <v>4</v>
      </c>
      <c r="E1" s="5">
        <v>5</v>
      </c>
      <c r="F1" s="5">
        <v>6</v>
      </c>
      <c r="G1" s="5">
        <v>7</v>
      </c>
    </row>
    <row r="6" spans="1:7" ht="19" x14ac:dyDescent="0.2">
      <c r="A6" s="2" t="s">
        <v>33</v>
      </c>
      <c r="B6" s="411" t="s">
        <v>862</v>
      </c>
    </row>
    <row r="7" spans="1:7" x14ac:dyDescent="0.2">
      <c r="A7" s="2" t="s">
        <v>34</v>
      </c>
    </row>
    <row r="8" spans="1:7" ht="17" x14ac:dyDescent="0.2">
      <c r="A8" s="2" t="s">
        <v>35</v>
      </c>
      <c r="B8" s="412" t="s">
        <v>944</v>
      </c>
      <c r="C8" s="410" t="s">
        <v>945</v>
      </c>
      <c r="D8" s="416" t="s">
        <v>861</v>
      </c>
    </row>
    <row r="9" spans="1:7" ht="30" x14ac:dyDescent="0.2">
      <c r="A9" s="2" t="s">
        <v>36</v>
      </c>
      <c r="B9" s="400" t="s">
        <v>863</v>
      </c>
      <c r="C9" s="400" t="s">
        <v>946</v>
      </c>
      <c r="D9" s="368" t="s">
        <v>0</v>
      </c>
    </row>
    <row r="10" spans="1:7" ht="17" x14ac:dyDescent="0.2">
      <c r="A10" s="2" t="s">
        <v>37</v>
      </c>
      <c r="B10" s="404" t="s">
        <v>864</v>
      </c>
      <c r="C10" s="404" t="s">
        <v>947</v>
      </c>
      <c r="D10" s="368" t="s">
        <v>0</v>
      </c>
    </row>
    <row r="11" spans="1:7" ht="30" x14ac:dyDescent="0.2">
      <c r="A11" s="2" t="s">
        <v>38</v>
      </c>
      <c r="B11" s="402" t="s">
        <v>865</v>
      </c>
      <c r="C11" s="400" t="s">
        <v>866</v>
      </c>
      <c r="D11" s="368" t="s">
        <v>844</v>
      </c>
    </row>
    <row r="12" spans="1:7" ht="45" x14ac:dyDescent="0.2">
      <c r="A12" s="2" t="s">
        <v>39</v>
      </c>
      <c r="B12" s="400" t="s">
        <v>867</v>
      </c>
      <c r="C12" s="413" t="s">
        <v>948</v>
      </c>
      <c r="D12" s="368" t="s">
        <v>843</v>
      </c>
    </row>
    <row r="13" spans="1:7" x14ac:dyDescent="0.2">
      <c r="A13" s="2" t="s">
        <v>40</v>
      </c>
      <c r="B13" s="414" t="s">
        <v>949</v>
      </c>
      <c r="C13" s="415"/>
      <c r="D13" s="8"/>
    </row>
    <row r="14" spans="1:7" x14ac:dyDescent="0.2">
      <c r="D14" s="8"/>
    </row>
  </sheetData>
  <sheetProtection algorithmName="SHA-512" hashValue="0Sup6F8zvGzXzftIdggXw2CNz8EDkrLfBy/WvR91uTCSFmu/qIxNkP8xViqcll2b1jzL/KzvMXqiJz/bidMA1w==" saltValue="lpjVmZs7lrLS0c2BpOSt3g==" spinCount="100000" sheet="1" objects="1" scenarios="1"/>
  <hyperlinks>
    <hyperlink ref="D11" location="Waste!A1" display="Вкладка Отходы" xr:uid="{7A969118-4A7A-F24C-A5E6-A08E64A9FAD7}"/>
    <hyperlink ref="D12" location="'Water resources'!A1" display="Вкладка Водные ресурсы" xr:uid="{F9C3E32B-41E3-7C4D-BDEC-C664C01A7739}"/>
    <hyperlink ref="D9" location="Emissions!A1" display="Вкладка Выбросы" xr:uid="{233E05BA-A3A9-B54A-A5F5-E5F45545DFB7}"/>
    <hyperlink ref="B6" location="Content!A1" display="Content!A1" xr:uid="{1B0A63F9-4E83-3341-8150-8CACC1EA16EE}"/>
    <hyperlink ref="D10" location="Emissions!A1" display="Вкладка Выбросы" xr:uid="{5B67C3D2-26BD-D44A-B924-070897140CE2}"/>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FE80-7442-5541-80A2-A47CA0E4E7F4}">
  <dimension ref="A1:EI404"/>
  <sheetViews>
    <sheetView showGridLines="0" zoomScale="57" workbookViewId="0">
      <selection activeCell="B1" sqref="B1:C1048576"/>
    </sheetView>
  </sheetViews>
  <sheetFormatPr baseColWidth="10" defaultColWidth="8.6640625" defaultRowHeight="19" x14ac:dyDescent="0.25"/>
  <cols>
    <col min="1" max="1" width="8.6640625" style="105"/>
    <col min="2" max="16384" width="8.6640625" style="104"/>
  </cols>
  <sheetData>
    <row r="1" spans="1:139" x14ac:dyDescent="0.25">
      <c r="A1" s="100">
        <v>1</v>
      </c>
      <c r="B1" s="101">
        <v>2</v>
      </c>
      <c r="C1" s="102">
        <v>3</v>
      </c>
      <c r="D1" s="101">
        <v>4</v>
      </c>
      <c r="E1" s="102">
        <v>5</v>
      </c>
      <c r="F1" s="101">
        <v>6</v>
      </c>
      <c r="G1" s="102">
        <v>7</v>
      </c>
      <c r="H1" s="101">
        <v>8</v>
      </c>
      <c r="I1" s="102">
        <v>9</v>
      </c>
      <c r="J1" s="101">
        <v>10</v>
      </c>
      <c r="K1" s="102">
        <v>11</v>
      </c>
      <c r="L1" s="101">
        <v>12</v>
      </c>
      <c r="M1" s="102">
        <v>13</v>
      </c>
      <c r="N1" s="101">
        <v>14</v>
      </c>
      <c r="O1" s="102">
        <v>15</v>
      </c>
      <c r="P1" s="101">
        <v>16</v>
      </c>
      <c r="Q1" s="102">
        <v>17</v>
      </c>
      <c r="R1" s="101">
        <v>18</v>
      </c>
      <c r="S1" s="102">
        <v>19</v>
      </c>
      <c r="T1" s="101">
        <v>20</v>
      </c>
      <c r="U1" s="102">
        <v>21</v>
      </c>
      <c r="V1" s="101">
        <v>22</v>
      </c>
      <c r="W1" s="102">
        <v>23</v>
      </c>
      <c r="X1" s="101">
        <v>24</v>
      </c>
      <c r="Y1" s="102">
        <v>25</v>
      </c>
      <c r="Z1" s="101">
        <v>26</v>
      </c>
      <c r="AA1" s="102">
        <v>27</v>
      </c>
      <c r="AB1" s="101">
        <v>28</v>
      </c>
      <c r="AC1" s="102">
        <v>29</v>
      </c>
      <c r="AD1" s="101">
        <v>30</v>
      </c>
      <c r="AE1" s="102">
        <v>31</v>
      </c>
      <c r="AF1" s="101">
        <v>32</v>
      </c>
      <c r="AG1" s="102">
        <v>33</v>
      </c>
      <c r="AH1" s="101">
        <v>34</v>
      </c>
      <c r="AI1" s="102">
        <v>35</v>
      </c>
      <c r="AJ1" s="101">
        <v>36</v>
      </c>
      <c r="AK1" s="102">
        <v>37</v>
      </c>
      <c r="AL1" s="101">
        <v>38</v>
      </c>
      <c r="AM1" s="102">
        <v>39</v>
      </c>
      <c r="AN1" s="101">
        <v>40</v>
      </c>
      <c r="AO1" s="100">
        <v>1</v>
      </c>
      <c r="AP1" s="101">
        <v>2</v>
      </c>
      <c r="AQ1" s="102">
        <v>3</v>
      </c>
      <c r="AR1" s="101">
        <v>4</v>
      </c>
      <c r="AS1" s="102">
        <v>5</v>
      </c>
      <c r="AT1" s="101">
        <v>6</v>
      </c>
      <c r="AU1" s="102">
        <v>7</v>
      </c>
      <c r="AV1" s="101">
        <v>8</v>
      </c>
      <c r="AW1" s="102">
        <v>9</v>
      </c>
      <c r="AX1" s="101">
        <v>10</v>
      </c>
      <c r="AY1" s="102">
        <v>11</v>
      </c>
      <c r="AZ1" s="101">
        <v>12</v>
      </c>
      <c r="BA1" s="102">
        <v>13</v>
      </c>
      <c r="BB1" s="101">
        <v>14</v>
      </c>
      <c r="BC1" s="102">
        <v>15</v>
      </c>
      <c r="BD1" s="101">
        <v>16</v>
      </c>
      <c r="BE1" s="102">
        <v>17</v>
      </c>
      <c r="BF1" s="101">
        <v>18</v>
      </c>
      <c r="BG1" s="102">
        <v>19</v>
      </c>
      <c r="BH1" s="101">
        <v>20</v>
      </c>
      <c r="BI1" s="102">
        <v>21</v>
      </c>
      <c r="BJ1" s="101">
        <v>22</v>
      </c>
      <c r="BK1" s="102">
        <v>23</v>
      </c>
      <c r="BL1" s="101">
        <v>24</v>
      </c>
      <c r="BM1" s="102">
        <v>25</v>
      </c>
      <c r="BN1" s="101">
        <v>26</v>
      </c>
      <c r="BO1" s="102">
        <v>27</v>
      </c>
      <c r="BP1" s="101">
        <v>28</v>
      </c>
      <c r="BQ1" s="102">
        <v>29</v>
      </c>
      <c r="BR1" s="101">
        <v>30</v>
      </c>
      <c r="BS1" s="102">
        <v>31</v>
      </c>
      <c r="BT1" s="101">
        <v>32</v>
      </c>
      <c r="BU1" s="102">
        <v>33</v>
      </c>
      <c r="BV1" s="101">
        <v>34</v>
      </c>
      <c r="BW1" s="102">
        <v>35</v>
      </c>
      <c r="BX1" s="101">
        <v>36</v>
      </c>
      <c r="BY1" s="102">
        <v>37</v>
      </c>
      <c r="BZ1" s="101">
        <v>38</v>
      </c>
      <c r="CA1" s="102">
        <v>39</v>
      </c>
      <c r="CB1" s="101">
        <v>40</v>
      </c>
      <c r="CC1" s="100">
        <v>1</v>
      </c>
      <c r="CD1" s="10">
        <v>36</v>
      </c>
      <c r="CE1" s="103">
        <v>37</v>
      </c>
      <c r="CF1" s="10">
        <v>38</v>
      </c>
      <c r="CG1" s="103">
        <v>39</v>
      </c>
      <c r="CH1" s="10">
        <v>40</v>
      </c>
      <c r="CI1" s="103">
        <v>41</v>
      </c>
      <c r="CJ1" s="10">
        <v>42</v>
      </c>
      <c r="CK1" s="103">
        <v>43</v>
      </c>
      <c r="CL1" s="10">
        <v>44</v>
      </c>
      <c r="CM1" s="103">
        <v>45</v>
      </c>
      <c r="CN1" s="10">
        <v>46</v>
      </c>
      <c r="CO1" s="103">
        <v>47</v>
      </c>
      <c r="CP1" s="10">
        <v>2</v>
      </c>
      <c r="CQ1" s="103">
        <v>3</v>
      </c>
      <c r="CR1" s="10">
        <v>4</v>
      </c>
      <c r="CS1" s="103">
        <v>5</v>
      </c>
      <c r="CT1" s="10">
        <v>6</v>
      </c>
      <c r="CU1" s="103">
        <v>7</v>
      </c>
      <c r="CV1" s="10">
        <v>8</v>
      </c>
      <c r="CW1" s="103">
        <v>9</v>
      </c>
      <c r="CX1" s="10">
        <v>10</v>
      </c>
      <c r="CY1" s="103">
        <v>11</v>
      </c>
      <c r="CZ1" s="10">
        <v>12</v>
      </c>
      <c r="DA1" s="103">
        <v>13</v>
      </c>
      <c r="DB1" s="10">
        <v>14</v>
      </c>
      <c r="DC1" s="103">
        <v>15</v>
      </c>
      <c r="DD1" s="10">
        <v>16</v>
      </c>
      <c r="DE1" s="103">
        <v>17</v>
      </c>
      <c r="DF1" s="10">
        <v>18</v>
      </c>
      <c r="DG1" s="103">
        <v>19</v>
      </c>
      <c r="DH1" s="10">
        <v>20</v>
      </c>
      <c r="DI1" s="103">
        <v>21</v>
      </c>
      <c r="DJ1" s="10">
        <v>22</v>
      </c>
      <c r="DK1" s="103">
        <v>23</v>
      </c>
      <c r="DL1" s="10">
        <v>24</v>
      </c>
      <c r="DM1" s="103">
        <v>25</v>
      </c>
      <c r="DN1" s="10">
        <v>26</v>
      </c>
      <c r="DO1" s="103">
        <v>27</v>
      </c>
      <c r="DP1" s="10">
        <v>28</v>
      </c>
      <c r="DQ1" s="103">
        <v>29</v>
      </c>
      <c r="DR1" s="10">
        <v>30</v>
      </c>
      <c r="DS1" s="103">
        <v>31</v>
      </c>
      <c r="DT1" s="10">
        <v>32</v>
      </c>
      <c r="DU1" s="103">
        <v>33</v>
      </c>
      <c r="DV1" s="10">
        <v>34</v>
      </c>
      <c r="DW1" s="103">
        <v>35</v>
      </c>
      <c r="DX1" s="10">
        <v>36</v>
      </c>
      <c r="DY1" s="103">
        <v>37</v>
      </c>
      <c r="DZ1" s="10">
        <v>38</v>
      </c>
      <c r="EA1" s="103">
        <v>39</v>
      </c>
      <c r="EB1" s="10">
        <v>40</v>
      </c>
      <c r="EC1" s="103">
        <v>41</v>
      </c>
      <c r="ED1" s="10">
        <v>42</v>
      </c>
      <c r="EE1" s="103">
        <v>43</v>
      </c>
      <c r="EF1" s="10">
        <v>44</v>
      </c>
      <c r="EG1" s="103">
        <v>45</v>
      </c>
      <c r="EH1" s="10">
        <v>46</v>
      </c>
      <c r="EI1" s="103">
        <v>47</v>
      </c>
    </row>
    <row r="5" spans="1:139" x14ac:dyDescent="0.25">
      <c r="A5" s="105" t="s">
        <v>161</v>
      </c>
      <c r="B5" s="106" t="str" cm="1">
        <f t="array" ref="B5">_xlfn.IFS([1]Content_!$D$7=1,VLOOKUP([1]Figures!$A5,[1]tfig!$A:$DK,[1]Figures!B$1,FALSE),[1]Content_!$D$7=2,VLOOKUP([1]Figures!$A5,[1]tfig!$A:$DK,[1]Figures!B$1+39,FALSE),[1]Content_!$D$7=3,VLOOKUP([1]Figures!$A5,[1]tfig!$A:$DK,[1]Figures!B$1+78,FALSE))</f>
        <v>Charts</v>
      </c>
    </row>
    <row r="6" spans="1:139" x14ac:dyDescent="0.25">
      <c r="B6" s="682"/>
      <c r="C6" s="682"/>
      <c r="D6" s="682"/>
      <c r="E6" s="682"/>
      <c r="F6" s="682"/>
      <c r="G6" s="682"/>
      <c r="H6" s="682"/>
      <c r="I6" s="682"/>
      <c r="J6" s="682"/>
      <c r="K6" s="682"/>
      <c r="L6" s="682"/>
      <c r="M6" s="682"/>
      <c r="N6" s="682"/>
      <c r="O6" s="682"/>
      <c r="P6" s="682"/>
      <c r="Q6" s="682"/>
      <c r="R6" s="682"/>
    </row>
    <row r="7" spans="1:139" x14ac:dyDescent="0.25">
      <c r="B7" s="682"/>
      <c r="C7" s="682"/>
      <c r="D7" s="682"/>
      <c r="E7" s="682"/>
      <c r="F7" s="682"/>
      <c r="G7" s="682"/>
      <c r="H7" s="682"/>
      <c r="I7" s="682"/>
      <c r="J7" s="682"/>
      <c r="K7" s="682"/>
      <c r="L7" s="682"/>
      <c r="M7" s="682"/>
      <c r="N7" s="682"/>
      <c r="O7" s="682"/>
      <c r="P7" s="682"/>
      <c r="Q7" s="682"/>
      <c r="R7" s="682"/>
    </row>
    <row r="8" spans="1:139" x14ac:dyDescent="0.25">
      <c r="B8" s="682"/>
      <c r="C8" s="682"/>
      <c r="D8" s="682"/>
      <c r="E8" s="682"/>
      <c r="F8" s="682"/>
      <c r="G8" s="682"/>
      <c r="H8" s="682"/>
      <c r="I8" s="682"/>
      <c r="J8" s="682"/>
      <c r="K8" s="682"/>
      <c r="L8" s="682"/>
      <c r="M8" s="682"/>
      <c r="N8" s="682"/>
      <c r="O8" s="682"/>
      <c r="P8" s="682"/>
      <c r="Q8" s="682"/>
      <c r="R8" s="682"/>
    </row>
    <row r="10" spans="1:139" x14ac:dyDescent="0.25">
      <c r="A10" s="105" t="s">
        <v>162</v>
      </c>
      <c r="B10" s="369" t="s">
        <v>0</v>
      </c>
    </row>
    <row r="12" spans="1:139" s="423" customFormat="1" x14ac:dyDescent="0.25">
      <c r="A12" s="421"/>
      <c r="B12" s="422" t="s">
        <v>950</v>
      </c>
      <c r="O12" s="424" t="s">
        <v>951</v>
      </c>
      <c r="Z12" s="424" t="s">
        <v>952</v>
      </c>
    </row>
    <row r="13" spans="1:139" s="423" customFormat="1" x14ac:dyDescent="0.25">
      <c r="A13" s="421"/>
      <c r="B13" s="425" t="s">
        <v>953</v>
      </c>
      <c r="O13" s="425" t="s">
        <v>953</v>
      </c>
      <c r="Z13" s="425" t="s">
        <v>954</v>
      </c>
    </row>
    <row r="38" spans="1:26" x14ac:dyDescent="0.25">
      <c r="A38" s="105" t="s">
        <v>163</v>
      </c>
      <c r="B38" s="369" t="str" cm="1">
        <f t="array" ref="B38">_xlfn.IFS([1]Content_!$D$7=1,VLOOKUP([1]Figures!$A38,[1]tfig!$A:$DK,[1]Figures!B$1,FALSE),[1]Content_!$D$7=2,VLOOKUP([1]Figures!$A38,[1]tfig!$A:$DK,[1]Figures!B$1+39,FALSE),[1]Content_!$D$7=3,VLOOKUP([1]Figures!$A38,[1]tfig!$A:$DK,[1]Figures!B$1+78,FALSE))</f>
        <v>Water resources</v>
      </c>
    </row>
    <row r="40" spans="1:26" s="423" customFormat="1" x14ac:dyDescent="0.25">
      <c r="A40" s="421"/>
      <c r="B40" s="426" t="s">
        <v>955</v>
      </c>
      <c r="O40" s="426" t="s">
        <v>956</v>
      </c>
      <c r="Z40" s="426" t="s">
        <v>957</v>
      </c>
    </row>
    <row r="41" spans="1:26" s="423" customFormat="1" x14ac:dyDescent="0.25">
      <c r="A41" s="421"/>
      <c r="B41" s="427" t="s">
        <v>958</v>
      </c>
      <c r="O41" s="427" t="s">
        <v>958</v>
      </c>
      <c r="Z41" s="427" t="s">
        <v>958</v>
      </c>
    </row>
    <row r="65" spans="1:38" x14ac:dyDescent="0.25">
      <c r="A65" s="105" t="s">
        <v>164</v>
      </c>
      <c r="B65" s="369" t="str" cm="1">
        <f t="array" ref="B65">_xlfn.IFS([1]Content_!$D$7=1,VLOOKUP([1]Figures!$A65,[1]tfig!$A:$DK,[1]Figures!B$1,FALSE),[1]Content_!$D$7=2,VLOOKUP([1]Figures!$A65,[1]tfig!$A:$DK,[1]Figures!B$1+39,FALSE),[1]Content_!$D$7=3,VLOOKUP([1]Figures!$A65,[1]tfig!$A:$DK,[1]Figures!B$1+78,FALSE))</f>
        <v>Energy consumption</v>
      </c>
    </row>
    <row r="66" spans="1:38" x14ac:dyDescent="0.25">
      <c r="B66" s="107"/>
    </row>
    <row r="67" spans="1:38" s="423" customFormat="1" x14ac:dyDescent="0.25">
      <c r="A67" s="421"/>
      <c r="B67" s="426" t="s">
        <v>959</v>
      </c>
      <c r="O67" s="426" t="s">
        <v>960</v>
      </c>
      <c r="Z67" s="426" t="s">
        <v>961</v>
      </c>
      <c r="AL67" s="426" t="s">
        <v>962</v>
      </c>
    </row>
    <row r="68" spans="1:38" s="423" customFormat="1" x14ac:dyDescent="0.25">
      <c r="A68" s="421"/>
      <c r="B68" s="427" t="s">
        <v>963</v>
      </c>
      <c r="O68" s="427" t="s">
        <v>963</v>
      </c>
      <c r="Z68" s="427" t="s">
        <v>963</v>
      </c>
      <c r="AL68" s="427" t="s">
        <v>963</v>
      </c>
    </row>
    <row r="93" spans="1:2" x14ac:dyDescent="0.25">
      <c r="A93" s="105" t="s">
        <v>165</v>
      </c>
      <c r="B93" s="369" t="str" cm="1">
        <f t="array" ref="B93">_xlfn.IFS([1]Content_!$D$7=1,VLOOKUP([1]Figures!$A93,[1]tfig!$A:$DK,[1]Figures!B$1,FALSE),[1]Content_!$D$7=2,VLOOKUP([1]Figures!$A93,[1]tfig!$A:$DK,[1]Figures!B$1+39,FALSE),[1]Content_!$D$7=3,VLOOKUP([1]Figures!$A93,[1]tfig!$A:$DK,[1]Figures!B$1+78,FALSE))</f>
        <v>Waste</v>
      </c>
    </row>
    <row r="95" spans="1:2" s="423" customFormat="1" x14ac:dyDescent="0.25">
      <c r="A95" s="421"/>
      <c r="B95" s="426" t="s">
        <v>964</v>
      </c>
    </row>
    <row r="96" spans="1:2" s="423" customFormat="1" x14ac:dyDescent="0.25">
      <c r="A96" s="421"/>
      <c r="B96" s="427" t="s">
        <v>954</v>
      </c>
    </row>
    <row r="119" spans="1:38" x14ac:dyDescent="0.25">
      <c r="A119" s="105" t="s">
        <v>166</v>
      </c>
      <c r="B119" s="369" t="str" cm="1">
        <f t="array" ref="B119">_xlfn.IFS([1]Content_!$D$7=1,VLOOKUP([1]Figures!$A119,[1]tfig!$A:$DK,[1]Figures!B$1,FALSE),[1]Content_!$D$7=2,VLOOKUP([1]Figures!$A119,[1]tfig!$A:$DK,[1]Figures!B$1+39,FALSE),[1]Content_!$D$7=3,VLOOKUP([1]Figures!$A119,[1]tfig!$A:$DK,[1]Figures!B$1+78,FALSE))</f>
        <v>Workers</v>
      </c>
    </row>
    <row r="121" spans="1:38" s="423" customFormat="1" x14ac:dyDescent="0.25">
      <c r="A121" s="421"/>
      <c r="B121" s="428" t="s">
        <v>965</v>
      </c>
      <c r="N121" s="428" t="s">
        <v>966</v>
      </c>
      <c r="Z121" s="429" t="s">
        <v>967</v>
      </c>
      <c r="AL121" s="429" t="s">
        <v>968</v>
      </c>
    </row>
    <row r="122" spans="1:38" s="423" customFormat="1" x14ac:dyDescent="0.25">
      <c r="A122" s="421"/>
      <c r="B122" s="423" t="s">
        <v>888</v>
      </c>
      <c r="N122" s="423" t="s">
        <v>888</v>
      </c>
      <c r="Z122" s="423" t="s">
        <v>888</v>
      </c>
      <c r="AL122" s="423" t="s">
        <v>888</v>
      </c>
    </row>
    <row r="146" spans="1:38" s="423" customFormat="1" x14ac:dyDescent="0.25">
      <c r="A146" s="421"/>
      <c r="B146" s="426" t="s">
        <v>969</v>
      </c>
      <c r="N146" s="426" t="s">
        <v>970</v>
      </c>
      <c r="Z146" s="426" t="s">
        <v>971</v>
      </c>
      <c r="AL146" s="426" t="s">
        <v>972</v>
      </c>
    </row>
    <row r="147" spans="1:38" s="423" customFormat="1" x14ac:dyDescent="0.25">
      <c r="A147" s="421"/>
      <c r="B147" s="423" t="s">
        <v>890</v>
      </c>
      <c r="N147" s="423" t="s">
        <v>890</v>
      </c>
      <c r="Z147" s="423" t="s">
        <v>890</v>
      </c>
      <c r="AL147" s="423" t="s">
        <v>888</v>
      </c>
    </row>
    <row r="170" spans="1:26" s="423" customFormat="1" ht="18.5" customHeight="1" x14ac:dyDescent="0.25">
      <c r="A170" s="421"/>
      <c r="B170" s="426" t="s">
        <v>973</v>
      </c>
      <c r="C170" s="426"/>
      <c r="D170" s="426"/>
      <c r="E170" s="426"/>
      <c r="F170" s="426"/>
      <c r="G170" s="426"/>
      <c r="H170" s="426"/>
      <c r="I170" s="426"/>
      <c r="J170" s="426"/>
      <c r="N170" s="430" t="s">
        <v>974</v>
      </c>
      <c r="Z170" s="430" t="s">
        <v>975</v>
      </c>
    </row>
    <row r="171" spans="1:26" s="423" customFormat="1" x14ac:dyDescent="0.25">
      <c r="A171" s="421"/>
      <c r="B171" s="423" t="s">
        <v>888</v>
      </c>
      <c r="N171" s="423" t="s">
        <v>890</v>
      </c>
      <c r="Z171" s="423" t="s">
        <v>890</v>
      </c>
    </row>
    <row r="172" spans="1:26" x14ac:dyDescent="0.25">
      <c r="N172" s="104" t="e" cm="1">
        <f t="array" ref="N172">_xlfn.IFS([1]Content_!$D$7=1,VLOOKUP([1]Figures!$A172,[1]tfig!$A:$DK,[1]Figures!N$1,FALSE),[1]Content_!$D$7=2,VLOOKUP([1]Figures!$A172,[1]tfig!$A:$DK,[1]Figures!N$1+39,FALSE),[1]Content_!$D$7=3,VLOOKUP([1]Figures!$A172,[1]tfig!$A:$DK,[1]Figures!N$1+78,FALSE))</f>
        <v>#N/A</v>
      </c>
    </row>
    <row r="198" spans="1:38" s="423" customFormat="1" x14ac:dyDescent="0.25">
      <c r="A198" s="421"/>
      <c r="B198" s="426" t="s">
        <v>976</v>
      </c>
      <c r="N198" s="426" t="s">
        <v>977</v>
      </c>
      <c r="Z198" s="426" t="s">
        <v>978</v>
      </c>
      <c r="AL198" s="426" t="s">
        <v>979</v>
      </c>
    </row>
    <row r="199" spans="1:38" s="423" customFormat="1" x14ac:dyDescent="0.25">
      <c r="A199" s="421"/>
      <c r="B199" s="423" t="s">
        <v>888</v>
      </c>
      <c r="N199" s="423" t="s">
        <v>888</v>
      </c>
      <c r="Z199" s="423" t="s">
        <v>888</v>
      </c>
      <c r="AL199" s="423" t="s">
        <v>888</v>
      </c>
    </row>
    <row r="222" spans="1:38" s="423" customFormat="1" ht="18.5" customHeight="1" x14ac:dyDescent="0.25">
      <c r="A222" s="421"/>
      <c r="B222" s="430" t="s">
        <v>980</v>
      </c>
      <c r="C222" s="430"/>
      <c r="D222" s="430"/>
      <c r="E222" s="430"/>
      <c r="F222" s="430"/>
      <c r="G222" s="430"/>
      <c r="H222" s="430"/>
      <c r="I222" s="430"/>
      <c r="J222" s="430"/>
      <c r="N222" s="430" t="s">
        <v>981</v>
      </c>
      <c r="O222" s="430"/>
      <c r="P222" s="430"/>
      <c r="Q222" s="430"/>
      <c r="R222" s="430"/>
      <c r="S222" s="430"/>
      <c r="T222" s="430"/>
      <c r="U222" s="430"/>
      <c r="Z222" s="430" t="s">
        <v>982</v>
      </c>
      <c r="AL222" s="430" t="s">
        <v>983</v>
      </c>
    </row>
    <row r="223" spans="1:38" s="423" customFormat="1" x14ac:dyDescent="0.25">
      <c r="A223" s="421"/>
      <c r="B223" s="423" t="s">
        <v>888</v>
      </c>
      <c r="N223" s="423" t="s">
        <v>888</v>
      </c>
      <c r="Z223" s="423" t="s">
        <v>888</v>
      </c>
      <c r="AL223" s="423" t="s">
        <v>888</v>
      </c>
    </row>
    <row r="246" spans="1:2" s="423" customFormat="1" x14ac:dyDescent="0.25">
      <c r="A246" s="421"/>
      <c r="B246" s="426" t="s">
        <v>984</v>
      </c>
    </row>
    <row r="247" spans="1:2" s="423" customFormat="1" x14ac:dyDescent="0.25">
      <c r="A247" s="421"/>
      <c r="B247" s="423" t="s">
        <v>888</v>
      </c>
    </row>
    <row r="272" spans="1:2" x14ac:dyDescent="0.25">
      <c r="A272" s="105" t="s">
        <v>167</v>
      </c>
      <c r="B272" s="108" t="s">
        <v>879</v>
      </c>
    </row>
    <row r="274" spans="1:27" s="423" customFormat="1" x14ac:dyDescent="0.25">
      <c r="A274" s="421"/>
      <c r="B274" s="426" t="s">
        <v>985</v>
      </c>
      <c r="N274" s="426" t="s">
        <v>986</v>
      </c>
      <c r="AA274" s="426" t="s">
        <v>987</v>
      </c>
    </row>
    <row r="275" spans="1:27" s="423" customFormat="1" x14ac:dyDescent="0.25">
      <c r="A275" s="421"/>
      <c r="B275" s="423" t="s">
        <v>988</v>
      </c>
      <c r="N275" s="423" t="s">
        <v>988</v>
      </c>
      <c r="AA275" s="423" t="s">
        <v>988</v>
      </c>
    </row>
    <row r="299" spans="1:46" x14ac:dyDescent="0.25">
      <c r="A299" s="105" t="s">
        <v>168</v>
      </c>
      <c r="B299" s="108" t="str" cm="1">
        <f t="array" ref="B299">_xlfn.IFS([1]Content_!$D$7=1,VLOOKUP([1]Figures!$A299,[1]tfig!$A:$DK,[1]Figures!B$1,FALSE),[1]Content_!$D$7=2,VLOOKUP([1]Figures!$A299,[1]tfig!$A:$DK,[1]Figures!B$1+39,FALSE),[1]Content_!$D$7=3,VLOOKUP([1]Figures!$A299,[1]tfig!$A:$DK,[1]Figures!B$1+78,FALSE))</f>
        <v>OtipPb</v>
      </c>
    </row>
    <row r="301" spans="1:46" s="423" customFormat="1" ht="63.5" customHeight="1" x14ac:dyDescent="0.25">
      <c r="A301" s="421"/>
      <c r="B301" s="685" t="s">
        <v>989</v>
      </c>
      <c r="C301" s="685"/>
      <c r="D301" s="685"/>
      <c r="E301" s="685"/>
      <c r="F301" s="685"/>
      <c r="G301" s="685"/>
      <c r="H301" s="685"/>
      <c r="I301" s="685"/>
      <c r="J301" s="431"/>
      <c r="N301" s="685" t="s">
        <v>990</v>
      </c>
      <c r="O301" s="685"/>
      <c r="P301" s="685"/>
      <c r="Q301" s="685"/>
      <c r="R301" s="685"/>
      <c r="S301" s="685"/>
      <c r="T301" s="685"/>
      <c r="U301" s="685"/>
      <c r="V301" s="431"/>
      <c r="AA301" s="426" t="s">
        <v>991</v>
      </c>
      <c r="AB301" s="431"/>
      <c r="AC301" s="431"/>
      <c r="AD301" s="431"/>
      <c r="AE301" s="431"/>
      <c r="AF301" s="431"/>
      <c r="AG301" s="431"/>
      <c r="AH301" s="431"/>
      <c r="AI301" s="431"/>
      <c r="AL301" s="426"/>
      <c r="AM301" s="431"/>
      <c r="AN301" s="431"/>
      <c r="AO301" s="431"/>
      <c r="AP301" s="431"/>
      <c r="AQ301" s="431"/>
      <c r="AR301" s="431"/>
      <c r="AS301" s="431"/>
      <c r="AT301" s="431"/>
    </row>
    <row r="302" spans="1:46" s="423" customFormat="1" x14ac:dyDescent="0.25">
      <c r="A302" s="421"/>
      <c r="B302" s="423" t="s">
        <v>888</v>
      </c>
      <c r="N302" s="423" t="s">
        <v>888</v>
      </c>
      <c r="AA302" s="423" t="s">
        <v>888</v>
      </c>
    </row>
    <row r="303" spans="1:46" s="423" customFormat="1" x14ac:dyDescent="0.25">
      <c r="A303" s="421"/>
    </row>
    <row r="325" spans="1:46" s="423" customFormat="1" ht="32" customHeight="1" x14ac:dyDescent="0.25">
      <c r="A325" s="421"/>
      <c r="B325" s="685" t="s">
        <v>993</v>
      </c>
      <c r="C325" s="685"/>
      <c r="D325" s="685"/>
      <c r="E325" s="685"/>
      <c r="F325" s="685"/>
      <c r="G325" s="685"/>
      <c r="H325" s="685"/>
      <c r="I325" s="685"/>
      <c r="J325" s="431"/>
      <c r="N325" s="685" t="s">
        <v>994</v>
      </c>
      <c r="O325" s="685"/>
      <c r="P325" s="685"/>
      <c r="Q325" s="685"/>
      <c r="R325" s="685"/>
      <c r="S325" s="685"/>
      <c r="T325" s="685"/>
      <c r="U325" s="685"/>
      <c r="V325" s="431"/>
      <c r="AA325" s="426" t="s">
        <v>995</v>
      </c>
      <c r="AB325" s="432"/>
      <c r="AC325" s="432"/>
      <c r="AD325" s="432"/>
      <c r="AE325" s="432"/>
      <c r="AF325" s="432"/>
      <c r="AG325" s="432"/>
      <c r="AH325" s="432"/>
      <c r="AI325" s="432"/>
      <c r="AL325" s="426" t="s">
        <v>996</v>
      </c>
      <c r="AM325" s="426"/>
      <c r="AN325" s="426"/>
      <c r="AO325" s="426"/>
      <c r="AP325" s="426"/>
      <c r="AQ325" s="426"/>
      <c r="AR325" s="426"/>
      <c r="AS325" s="426"/>
      <c r="AT325" s="432"/>
    </row>
    <row r="326" spans="1:46" s="423" customFormat="1" x14ac:dyDescent="0.25">
      <c r="A326" s="421"/>
      <c r="AA326" s="423" t="s">
        <v>888</v>
      </c>
      <c r="AL326" s="423" t="s">
        <v>749</v>
      </c>
    </row>
    <row r="348" spans="1:11" x14ac:dyDescent="0.25">
      <c r="A348" s="105" t="s">
        <v>169</v>
      </c>
      <c r="B348" s="110" t="str" cm="1">
        <f t="array" ref="B348">_xlfn.IFS([1]Content_!$D$7=1,VLOOKUP([1]Figures!$A376,[1]tfig!$A:$DK,[1]Figures!B$1,FALSE),[1]Content_!$D$7=2,VLOOKUP([1]Figures!$A376,[1]tfig!$A:$DK,[1]Figures!B$1+39,FALSE),[1]Content_!$D$7=3,VLOOKUP([1]Figures!$A376,[1]tfig!$A:$DK,[1]Figures!B$1+78,FALSE))</f>
        <v>Corporate governance</v>
      </c>
    </row>
    <row r="350" spans="1:11" s="423" customFormat="1" ht="18.5" customHeight="1" x14ac:dyDescent="0.25">
      <c r="A350" s="421"/>
      <c r="B350" s="433" t="s">
        <v>997</v>
      </c>
      <c r="C350" s="434"/>
      <c r="D350" s="434"/>
      <c r="E350" s="434"/>
      <c r="F350" s="434"/>
      <c r="G350" s="434"/>
      <c r="H350" s="434"/>
      <c r="I350" s="434"/>
      <c r="J350" s="434"/>
      <c r="K350" s="434"/>
    </row>
    <row r="351" spans="1:11" s="423" customFormat="1" x14ac:dyDescent="0.25">
      <c r="A351" s="421"/>
      <c r="B351" s="435" t="s">
        <v>998</v>
      </c>
      <c r="C351" s="435"/>
      <c r="D351" s="435"/>
      <c r="E351" s="435"/>
      <c r="F351" s="435"/>
      <c r="G351" s="435"/>
      <c r="H351" s="435"/>
      <c r="I351" s="435"/>
      <c r="J351" s="435"/>
      <c r="K351" s="435"/>
    </row>
    <row r="375" spans="1:11" x14ac:dyDescent="0.25">
      <c r="A375" s="105" t="s">
        <v>170</v>
      </c>
      <c r="B375" s="109" t="str" cm="1">
        <f t="array" ref="B375">_xlfn.IFS([1]Content_!$D$7=1,VLOOKUP([1]Figures!$A403,[1]tfig!$A:$DK,[1]Figures!B$1,FALSE),[1]Content_!$D$7=2,VLOOKUP([1]Figures!$A403,[1]tfig!$A:$DK,[1]Figures!B$1+39,FALSE),[1]Content_!$D$7=3,VLOOKUP([1]Figures!$A403,[1]tfig!$A:$DK,[1]Figures!B$1+78,FALSE))</f>
        <v>Finance</v>
      </c>
    </row>
    <row r="377" spans="1:11" s="423" customFormat="1" ht="18.5" customHeight="1" x14ac:dyDescent="0.25">
      <c r="A377" s="421"/>
      <c r="B377" s="433" t="s">
        <v>999</v>
      </c>
      <c r="C377" s="434"/>
      <c r="D377" s="434"/>
      <c r="E377" s="434"/>
      <c r="F377" s="434"/>
      <c r="G377" s="434"/>
      <c r="H377" s="434"/>
      <c r="I377" s="434"/>
      <c r="J377" s="434"/>
      <c r="K377" s="434"/>
    </row>
    <row r="378" spans="1:11" s="423" customFormat="1" ht="18.5" customHeight="1" x14ac:dyDescent="0.25">
      <c r="A378" s="421"/>
      <c r="B378" s="435" t="s">
        <v>749</v>
      </c>
      <c r="C378" s="435"/>
      <c r="D378" s="435"/>
      <c r="E378" s="435"/>
      <c r="F378" s="435"/>
      <c r="G378" s="435"/>
      <c r="H378" s="435"/>
      <c r="I378" s="435"/>
      <c r="J378" s="435"/>
      <c r="K378" s="435"/>
    </row>
    <row r="401" spans="1:11" x14ac:dyDescent="0.25">
      <c r="A401" s="105" t="s">
        <v>171</v>
      </c>
      <c r="B401" s="109" t="str" cm="1">
        <f t="array" ref="B401">_xlfn.IFS([1]Content_!$D$7=1,VLOOKUP([1]Figures!$A429,[1]tfig!$A:$DK,[1]Figures!B$1,FALSE),[1]Content_!$D$7=2,VLOOKUP([1]Figures!$A429,[1]tfig!$A:$DK,[1]Figures!B$1+39,FALSE),[1]Content_!$D$7=3,VLOOKUP([1]Figures!$A429,[1]tfig!$A:$DK,[1]Figures!B$1+78,FALSE))</f>
        <v>Procurement</v>
      </c>
    </row>
    <row r="403" spans="1:11" ht="19" customHeight="1" x14ac:dyDescent="0.25">
      <c r="A403" s="105" t="s">
        <v>172</v>
      </c>
      <c r="B403" s="684" t="str" cm="1">
        <f t="array" ref="B403">_xlfn.IFS([1]Content_!$D$7=1,VLOOKUP([1]Figures!$A431,[1]tfig!$A:$DK,[1]Figures!B$1,FALSE),[1]Content_!$D$7=2,VLOOKUP([1]Figures!$A431,[1]tfig!$A:$DK,[1]Figures!B$1+39,FALSE),[1]Content_!$D$7=3,VLOOKUP([1]Figures!$A431,[1]tfig!$A:$DK,[1]Figures!B$1+78,FALSE))</f>
        <v xml:space="preserve"> Total purchased goods and services,</v>
      </c>
      <c r="C403" s="684"/>
      <c r="D403" s="684"/>
      <c r="E403" s="684"/>
      <c r="F403" s="684"/>
      <c r="G403" s="684"/>
      <c r="H403" s="684"/>
      <c r="I403" s="684"/>
      <c r="J403" s="684"/>
      <c r="K403" s="684"/>
    </row>
    <row r="404" spans="1:11" ht="19" customHeight="1" x14ac:dyDescent="0.25">
      <c r="A404" s="105" t="s">
        <v>173</v>
      </c>
      <c r="B404" s="683" t="str" cm="1">
        <f t="array" ref="B404">_xlfn.IFS([1]Content_!$D$7=1,VLOOKUP([1]Figures!$A432,[1]tfig!$A:$DK,[1]Figures!B$1,FALSE),[1]Content_!$D$7=2,VLOOKUP([1]Figures!$A432,[1]tfig!$A:$DK,[1]Figures!B$1+39,FALSE),[1]Content_!$D$7=3,VLOOKUP([1]Figures!$A432,[1]tfig!$A:$DK,[1]Figures!B$1+78,FALSE))</f>
        <v>billion tenge</v>
      </c>
      <c r="C404" s="683"/>
      <c r="D404" s="683"/>
      <c r="E404" s="683"/>
      <c r="F404" s="683"/>
      <c r="G404" s="683"/>
      <c r="H404" s="683"/>
      <c r="I404" s="683"/>
      <c r="J404" s="683"/>
      <c r="K404" s="683"/>
    </row>
  </sheetData>
  <sheetProtection algorithmName="SHA-512" hashValue="WQ9iI/q5nmm4No9H3TBk8SSVM0ivRbFoNSOajj2Rn/ehN1xygtGNvcPiAywuA/MumxRYTqlh5neQAfEMd47xEg==" saltValue="GnDNhfv3BG649ILzA5e/2g==" spinCount="100000" sheet="1" objects="1" scenarios="1"/>
  <mergeCells count="7">
    <mergeCell ref="B6:R8"/>
    <mergeCell ref="B404:K404"/>
    <mergeCell ref="B403:K403"/>
    <mergeCell ref="B301:I301"/>
    <mergeCell ref="N301:U301"/>
    <mergeCell ref="B325:I325"/>
    <mergeCell ref="N325:U325"/>
  </mergeCells>
  <hyperlinks>
    <hyperlink ref="B38" location="'Water resources'!A1" display="'Water resources'!A1" xr:uid="{F2B64655-0AA6-E449-803E-7204D49E2E24}"/>
    <hyperlink ref="B65" location="Energy!A1" display="Energy!A1" xr:uid="{7DD76EE6-CF79-9940-9AB8-A267E72BA082}"/>
    <hyperlink ref="B93" location="Waste!A1" display="Waste!A1" xr:uid="{D5793735-AD59-7A4A-8DB9-68D49B6195D9}"/>
    <hyperlink ref="B119" location="Employees!A1" display="Employees!A1" xr:uid="{58304A05-974E-D545-8758-EBC3C28C3369}"/>
    <hyperlink ref="B272" display="Обучение" xr:uid="{7830D9D6-6BF5-AB45-8680-EEC064C0173E}"/>
    <hyperlink ref="B299" display="ОТиПБ" xr:uid="{4B40030E-E06E-D346-8D2E-A9EB4BD1445F}"/>
    <hyperlink ref="B348" display="Корпоративное управление" xr:uid="{BCA8BF0B-0AF9-034B-BD2E-C16D283C46C8}"/>
    <hyperlink ref="B375" display="Финансы" xr:uid="{597BCEDA-E485-584C-9D7F-A632B2A5FD1B}"/>
    <hyperlink ref="B401" display="Закупки" xr:uid="{7C664056-372E-5F43-8EBE-BBF3408153DC}"/>
    <hyperlink ref="B5" display="Content!A1" xr:uid="{DB48B298-1E80-B84B-8393-0DB27E15B808}"/>
    <hyperlink ref="B10" location="Emissions!A1" display="Выбросы" xr:uid="{68167BD6-A039-7849-9547-8B3E435A0A9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7C02-E8A4-F74E-99AD-DB067B026B5F}">
  <sheetPr>
    <tabColor rgb="FF002060"/>
  </sheetPr>
  <dimension ref="A1"/>
  <sheetViews>
    <sheetView workbookViewId="0">
      <selection activeCell="B1" sqref="B1:C1048576"/>
    </sheetView>
  </sheetViews>
  <sheetFormatPr baseColWidth="10" defaultRowHeight="16"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149F-3965-B44B-ABAE-51C3E7140391}">
  <dimension ref="A1:P229"/>
  <sheetViews>
    <sheetView showGridLines="0" zoomScale="86" workbookViewId="0">
      <selection activeCell="B1" sqref="B1:C1048576"/>
    </sheetView>
  </sheetViews>
  <sheetFormatPr baseColWidth="10" defaultColWidth="8.6640625" defaultRowHeight="14" x14ac:dyDescent="0.15"/>
  <cols>
    <col min="1" max="1" width="5.1640625" style="12" customWidth="1"/>
    <col min="2" max="2" width="75.5" style="13" customWidth="1"/>
    <col min="3" max="8" width="25.5" style="14" customWidth="1"/>
    <col min="9" max="9" width="16.1640625" style="14" customWidth="1"/>
    <col min="10" max="12" width="8.6640625" style="14"/>
    <col min="13" max="13" width="11.5" style="14" bestFit="1" customWidth="1"/>
    <col min="14" max="14" width="8.6640625" style="14"/>
    <col min="15" max="16" width="8.83203125" style="14" bestFit="1" customWidth="1"/>
    <col min="17" max="16384" width="8.6640625" style="14"/>
  </cols>
  <sheetData>
    <row r="1" spans="1:13" s="11" customFormat="1" ht="16" x14ac:dyDescent="0.15">
      <c r="A1" s="9">
        <v>1</v>
      </c>
      <c r="B1" s="10">
        <v>2</v>
      </c>
      <c r="C1" s="10">
        <v>3</v>
      </c>
      <c r="D1" s="10">
        <v>4</v>
      </c>
      <c r="E1" s="10">
        <v>4</v>
      </c>
      <c r="F1" s="10">
        <v>5</v>
      </c>
      <c r="G1" s="10">
        <v>6</v>
      </c>
      <c r="H1" s="10">
        <v>7</v>
      </c>
    </row>
    <row r="2" spans="1:13" ht="61.5" customHeight="1" x14ac:dyDescent="0.15"/>
    <row r="3" spans="1:13" ht="19" x14ac:dyDescent="0.15">
      <c r="A3" s="12" t="s">
        <v>41</v>
      </c>
      <c r="B3" s="417" t="s">
        <v>864</v>
      </c>
      <c r="C3" s="1"/>
      <c r="D3" s="16"/>
      <c r="E3" s="16"/>
      <c r="F3" s="16"/>
      <c r="G3" s="16"/>
      <c r="H3" s="16"/>
      <c r="I3" s="16"/>
    </row>
    <row r="4" spans="1:13" ht="18" x14ac:dyDescent="0.15">
      <c r="B4" s="17"/>
      <c r="C4" s="17"/>
      <c r="D4" s="16"/>
      <c r="E4" s="16"/>
      <c r="F4" s="16"/>
      <c r="G4" s="16"/>
      <c r="H4" s="16"/>
      <c r="I4" s="16"/>
    </row>
    <row r="5" spans="1:13" ht="51" customHeight="1" x14ac:dyDescent="0.15">
      <c r="A5" s="12" t="s">
        <v>42</v>
      </c>
      <c r="B5" s="686" t="s">
        <v>126</v>
      </c>
      <c r="C5" s="686"/>
      <c r="D5" s="686"/>
      <c r="E5" s="686"/>
      <c r="F5" s="686"/>
      <c r="G5" s="686"/>
      <c r="H5" s="686"/>
      <c r="I5" s="19"/>
    </row>
    <row r="7" spans="1:13" s="23" customFormat="1" ht="16" x14ac:dyDescent="0.15">
      <c r="A7" s="12" t="s">
        <v>43</v>
      </c>
      <c r="B7" s="436" t="s">
        <v>44</v>
      </c>
      <c r="C7" s="437" t="s">
        <v>1000</v>
      </c>
      <c r="D7" s="21">
        <v>2020</v>
      </c>
      <c r="E7" s="21">
        <v>2021</v>
      </c>
      <c r="F7" s="21">
        <v>2022</v>
      </c>
      <c r="G7" s="21">
        <v>2023</v>
      </c>
      <c r="H7" s="21">
        <v>2024</v>
      </c>
      <c r="I7" s="22"/>
      <c r="J7" s="22"/>
      <c r="K7" s="22"/>
      <c r="L7" s="22"/>
      <c r="M7" s="22"/>
    </row>
    <row r="8" spans="1:13" s="23" customFormat="1" ht="17" x14ac:dyDescent="0.15">
      <c r="A8" s="12" t="s">
        <v>45</v>
      </c>
      <c r="B8" s="438" t="s">
        <v>127</v>
      </c>
      <c r="C8" s="439" t="s">
        <v>953</v>
      </c>
      <c r="D8" s="24">
        <v>66.857422402808595</v>
      </c>
      <c r="E8" s="84">
        <v>72.239999999999995</v>
      </c>
      <c r="F8" s="84">
        <v>60.7</v>
      </c>
      <c r="G8" s="84">
        <v>59.82</v>
      </c>
      <c r="H8" s="318">
        <v>57.84</v>
      </c>
      <c r="I8" s="22"/>
      <c r="J8" s="22"/>
      <c r="K8" s="22"/>
      <c r="L8" s="22"/>
      <c r="M8" s="22"/>
    </row>
    <row r="9" spans="1:13" s="23" customFormat="1" ht="34" x14ac:dyDescent="0.2">
      <c r="A9" s="23" t="s">
        <v>46</v>
      </c>
      <c r="B9" s="440" t="s">
        <v>950</v>
      </c>
      <c r="C9" s="441" t="s">
        <v>953</v>
      </c>
      <c r="D9" s="26">
        <v>56.287422402808602</v>
      </c>
      <c r="E9" s="86">
        <v>61.59</v>
      </c>
      <c r="F9" s="86">
        <v>50.57</v>
      </c>
      <c r="G9" s="86">
        <v>49.81</v>
      </c>
      <c r="H9" s="319">
        <v>48.38</v>
      </c>
      <c r="I9" s="22"/>
      <c r="J9" s="22"/>
      <c r="K9" s="22"/>
      <c r="L9" s="22"/>
      <c r="M9" s="22"/>
    </row>
    <row r="10" spans="1:13" s="23" customFormat="1" ht="17" x14ac:dyDescent="0.2">
      <c r="A10" s="27" t="s">
        <v>47</v>
      </c>
      <c r="B10" s="442" t="s">
        <v>1001</v>
      </c>
      <c r="C10" s="443"/>
      <c r="D10" s="28"/>
      <c r="E10" s="81"/>
      <c r="F10" s="81"/>
      <c r="G10" s="81"/>
      <c r="H10" s="82"/>
      <c r="I10" s="22"/>
      <c r="J10" s="22"/>
      <c r="K10" s="22"/>
      <c r="L10" s="22"/>
      <c r="M10" s="22"/>
    </row>
    <row r="11" spans="1:13" ht="16" x14ac:dyDescent="0.2">
      <c r="A11" s="6" t="s">
        <v>48</v>
      </c>
      <c r="B11" s="444" t="s">
        <v>129</v>
      </c>
      <c r="C11" s="445" t="s">
        <v>953</v>
      </c>
      <c r="D11" s="32">
        <v>42.79993356916772</v>
      </c>
      <c r="E11" s="87">
        <v>45.53</v>
      </c>
      <c r="F11" s="87">
        <v>45.91</v>
      </c>
      <c r="G11" s="87">
        <v>45.85</v>
      </c>
      <c r="H11" s="320">
        <v>44.13</v>
      </c>
    </row>
    <row r="12" spans="1:13" ht="15" x14ac:dyDescent="0.15">
      <c r="A12" s="23" t="s">
        <v>49</v>
      </c>
      <c r="B12" s="444" t="s">
        <v>130</v>
      </c>
      <c r="C12" s="445" t="s">
        <v>953</v>
      </c>
      <c r="D12" s="32">
        <v>12.929654949282938</v>
      </c>
      <c r="E12" s="85">
        <v>15.28</v>
      </c>
      <c r="F12" s="85">
        <v>4.24</v>
      </c>
      <c r="G12" s="85">
        <v>3.66</v>
      </c>
      <c r="H12" s="321">
        <v>3.95</v>
      </c>
    </row>
    <row r="13" spans="1:13" ht="15" x14ac:dyDescent="0.15">
      <c r="A13" s="12" t="s">
        <v>50</v>
      </c>
      <c r="B13" s="444" t="s">
        <v>1002</v>
      </c>
      <c r="C13" s="445" t="s">
        <v>953</v>
      </c>
      <c r="D13" s="33">
        <v>0.55778130435796369</v>
      </c>
      <c r="E13" s="85">
        <v>0.79</v>
      </c>
      <c r="F13" s="85">
        <v>0.43</v>
      </c>
      <c r="G13" s="85">
        <v>0.3</v>
      </c>
      <c r="H13" s="321">
        <v>0.3</v>
      </c>
    </row>
    <row r="14" spans="1:13" ht="15" x14ac:dyDescent="0.15">
      <c r="B14" s="30" t="s">
        <v>154</v>
      </c>
      <c r="C14" s="31" t="s">
        <v>1010</v>
      </c>
      <c r="D14" s="26"/>
      <c r="E14" s="88"/>
      <c r="F14" s="88"/>
      <c r="G14" s="88">
        <v>2E-3</v>
      </c>
      <c r="H14" s="322">
        <v>3.0000000000000001E-3</v>
      </c>
    </row>
    <row r="15" spans="1:13" s="23" customFormat="1" ht="17" x14ac:dyDescent="0.2">
      <c r="A15" s="12" t="s">
        <v>51</v>
      </c>
      <c r="B15" s="446" t="s">
        <v>1003</v>
      </c>
      <c r="C15" s="447"/>
      <c r="E15" s="82"/>
      <c r="F15" s="82"/>
      <c r="G15" s="82"/>
      <c r="H15" s="82"/>
    </row>
    <row r="16" spans="1:13" ht="15" x14ac:dyDescent="0.15">
      <c r="A16" s="12" t="s">
        <v>52</v>
      </c>
      <c r="B16" s="448" t="s">
        <v>131</v>
      </c>
      <c r="C16" s="445" t="s">
        <v>953</v>
      </c>
      <c r="D16" s="34">
        <v>4.0843369999999997</v>
      </c>
      <c r="E16" s="87">
        <v>4.3099999999999996</v>
      </c>
      <c r="F16" s="87">
        <v>2.8</v>
      </c>
      <c r="G16" s="87">
        <v>3.44</v>
      </c>
      <c r="H16" s="320">
        <v>3.98</v>
      </c>
    </row>
    <row r="17" spans="1:13" ht="15" x14ac:dyDescent="0.15">
      <c r="A17" s="23" t="s">
        <v>53</v>
      </c>
      <c r="B17" s="449" t="s">
        <v>1004</v>
      </c>
      <c r="C17" s="445" t="s">
        <v>953</v>
      </c>
      <c r="D17" s="33">
        <v>6.160629000000001</v>
      </c>
      <c r="E17" s="85">
        <v>6.13</v>
      </c>
      <c r="F17" s="85">
        <v>5.18</v>
      </c>
      <c r="G17" s="85">
        <v>5.09</v>
      </c>
      <c r="H17" s="321">
        <v>4.9400000000000004</v>
      </c>
    </row>
    <row r="18" spans="1:13" ht="15" x14ac:dyDescent="0.15">
      <c r="A18" s="12" t="s">
        <v>54</v>
      </c>
      <c r="B18" s="449" t="s">
        <v>133</v>
      </c>
      <c r="C18" s="445" t="s">
        <v>953</v>
      </c>
      <c r="D18" s="33">
        <v>0.166023</v>
      </c>
      <c r="E18" s="85">
        <v>0.17</v>
      </c>
      <c r="F18" s="85">
        <v>0.1</v>
      </c>
      <c r="G18" s="85">
        <v>0.1</v>
      </c>
      <c r="H18" s="321">
        <v>0.14000000000000001</v>
      </c>
    </row>
    <row r="19" spans="1:13" ht="15" x14ac:dyDescent="0.15">
      <c r="A19" s="12" t="s">
        <v>55</v>
      </c>
      <c r="B19" s="449" t="s">
        <v>134</v>
      </c>
      <c r="C19" s="445" t="s">
        <v>953</v>
      </c>
      <c r="D19" s="33">
        <v>4.5093238285999995</v>
      </c>
      <c r="E19" s="85">
        <v>7.37</v>
      </c>
      <c r="F19" s="85">
        <v>5.13</v>
      </c>
      <c r="G19" s="85">
        <v>3.69</v>
      </c>
      <c r="H19" s="321">
        <v>3.94</v>
      </c>
    </row>
    <row r="20" spans="1:13" ht="15" x14ac:dyDescent="0.15">
      <c r="A20" s="12" t="s">
        <v>56</v>
      </c>
      <c r="B20" s="449" t="s">
        <v>1005</v>
      </c>
      <c r="C20" s="445" t="s">
        <v>953</v>
      </c>
      <c r="D20" s="33">
        <v>9.1999999999999998E-2</v>
      </c>
      <c r="E20" s="85">
        <v>0.11</v>
      </c>
      <c r="F20" s="85">
        <v>0.09</v>
      </c>
      <c r="G20" s="85">
        <v>0.12</v>
      </c>
      <c r="H20" s="321">
        <v>0.12</v>
      </c>
      <c r="I20" s="36"/>
    </row>
    <row r="21" spans="1:13" ht="15" x14ac:dyDescent="0.15">
      <c r="A21" s="12" t="s">
        <v>57</v>
      </c>
      <c r="B21" s="449" t="s">
        <v>136</v>
      </c>
      <c r="C21" s="445" t="s">
        <v>953</v>
      </c>
      <c r="D21" s="33">
        <v>26.252765834393117</v>
      </c>
      <c r="E21" s="85">
        <v>30.73</v>
      </c>
      <c r="F21" s="85">
        <v>30.67</v>
      </c>
      <c r="G21" s="85">
        <v>30.4</v>
      </c>
      <c r="H21" s="321">
        <v>29.73</v>
      </c>
    </row>
    <row r="22" spans="1:13" ht="15" x14ac:dyDescent="0.15">
      <c r="A22" s="12" t="s">
        <v>58</v>
      </c>
      <c r="B22" s="449" t="s">
        <v>1006</v>
      </c>
      <c r="C22" s="445" t="s">
        <v>953</v>
      </c>
      <c r="D22" s="33">
        <v>2.571361</v>
      </c>
      <c r="E22" s="85">
        <v>1.87</v>
      </c>
      <c r="F22" s="85">
        <v>1.9</v>
      </c>
      <c r="G22" s="85">
        <v>2.0299999999999998</v>
      </c>
      <c r="H22" s="321">
        <v>2.17</v>
      </c>
    </row>
    <row r="23" spans="1:13" ht="15" x14ac:dyDescent="0.15">
      <c r="A23" s="12" t="s">
        <v>59</v>
      </c>
      <c r="B23" s="449" t="s">
        <v>1007</v>
      </c>
      <c r="C23" s="445" t="s">
        <v>953</v>
      </c>
      <c r="D23" s="33">
        <v>0</v>
      </c>
      <c r="E23" s="85">
        <v>2.2799999999999998</v>
      </c>
      <c r="F23" s="85">
        <v>2.23</v>
      </c>
      <c r="G23" s="85">
        <v>2.25</v>
      </c>
      <c r="H23" s="321">
        <v>2.21</v>
      </c>
    </row>
    <row r="24" spans="1:13" ht="15" x14ac:dyDescent="0.15">
      <c r="A24" s="12" t="s">
        <v>60</v>
      </c>
      <c r="B24" s="449" t="s">
        <v>137</v>
      </c>
      <c r="C24" s="445" t="s">
        <v>953</v>
      </c>
      <c r="D24" s="33">
        <v>0.54423500000000002</v>
      </c>
      <c r="E24" s="85">
        <v>0.84</v>
      </c>
      <c r="F24" s="85">
        <v>1.02</v>
      </c>
      <c r="G24" s="85">
        <v>1.1200000000000001</v>
      </c>
      <c r="H24" s="321" t="s">
        <v>153</v>
      </c>
    </row>
    <row r="25" spans="1:13" ht="15" x14ac:dyDescent="0.15">
      <c r="A25" s="12" t="s">
        <v>61</v>
      </c>
      <c r="B25" s="449" t="s">
        <v>138</v>
      </c>
      <c r="C25" s="445" t="s">
        <v>953</v>
      </c>
      <c r="D25" s="33">
        <v>2.5028957999999997E-2</v>
      </c>
      <c r="E25" s="85">
        <v>0.03</v>
      </c>
      <c r="F25" s="85">
        <v>0.03</v>
      </c>
      <c r="G25" s="85">
        <v>0.03</v>
      </c>
      <c r="H25" s="321">
        <v>0.03</v>
      </c>
    </row>
    <row r="26" spans="1:13" ht="15" x14ac:dyDescent="0.15">
      <c r="A26" s="12" t="s">
        <v>62</v>
      </c>
      <c r="B26" s="449" t="s">
        <v>1008</v>
      </c>
      <c r="C26" s="445" t="s">
        <v>953</v>
      </c>
      <c r="D26" s="33">
        <v>8.4700000000000001E-3</v>
      </c>
      <c r="E26" s="85">
        <v>0.01</v>
      </c>
      <c r="F26" s="85">
        <v>0.01</v>
      </c>
      <c r="G26" s="85">
        <v>0.01</v>
      </c>
      <c r="H26" s="321">
        <v>0.01</v>
      </c>
    </row>
    <row r="27" spans="1:13" ht="15" x14ac:dyDescent="0.15">
      <c r="A27" s="12" t="s">
        <v>63</v>
      </c>
      <c r="B27" s="449" t="s">
        <v>139</v>
      </c>
      <c r="C27" s="445" t="s">
        <v>953</v>
      </c>
      <c r="D27" s="33">
        <v>2.49336486927118E-4</v>
      </c>
      <c r="E27" s="85">
        <v>0</v>
      </c>
      <c r="F27" s="85">
        <v>0</v>
      </c>
      <c r="G27" s="85">
        <v>0</v>
      </c>
      <c r="H27" s="321">
        <v>2.9999999999999997E-4</v>
      </c>
    </row>
    <row r="28" spans="1:13" ht="15" x14ac:dyDescent="0.15">
      <c r="A28" s="12" t="s">
        <v>64</v>
      </c>
      <c r="B28" s="449" t="s">
        <v>140</v>
      </c>
      <c r="C28" s="445" t="s">
        <v>953</v>
      </c>
      <c r="D28" s="33">
        <v>11.871985</v>
      </c>
      <c r="E28" s="85">
        <v>7.75</v>
      </c>
      <c r="F28" s="85">
        <v>1.42</v>
      </c>
      <c r="G28" s="85">
        <v>1.53</v>
      </c>
      <c r="H28" s="321">
        <v>1.1100000000000001</v>
      </c>
    </row>
    <row r="29" spans="1:13" ht="15" x14ac:dyDescent="0.15">
      <c r="A29" s="12" t="s">
        <v>65</v>
      </c>
      <c r="B29" s="450" t="s">
        <v>1009</v>
      </c>
      <c r="C29" s="445" t="s">
        <v>953</v>
      </c>
      <c r="D29" s="37">
        <v>1.0144453285644169E-3</v>
      </c>
      <c r="E29" s="88">
        <v>0</v>
      </c>
      <c r="F29" s="88">
        <v>0</v>
      </c>
      <c r="G29" s="88">
        <v>0</v>
      </c>
      <c r="H29" s="322">
        <v>2E-3</v>
      </c>
    </row>
    <row r="30" spans="1:13" s="39" customFormat="1" ht="14" customHeight="1" x14ac:dyDescent="0.15">
      <c r="A30" s="12" t="s">
        <v>66</v>
      </c>
      <c r="B30" s="80" t="s">
        <v>141</v>
      </c>
      <c r="C30" s="80"/>
      <c r="D30" s="31"/>
      <c r="E30" s="370"/>
      <c r="F30" s="370"/>
      <c r="G30" s="370"/>
      <c r="H30" s="370"/>
      <c r="I30" s="38"/>
    </row>
    <row r="31" spans="1:13" s="39" customFormat="1" ht="16" x14ac:dyDescent="0.15">
      <c r="A31" s="12" t="s">
        <v>67</v>
      </c>
      <c r="B31" s="451" t="s">
        <v>68</v>
      </c>
      <c r="C31" s="437" t="s">
        <v>1000</v>
      </c>
      <c r="D31" s="89">
        <v>2020</v>
      </c>
      <c r="E31" s="89">
        <v>2021</v>
      </c>
      <c r="F31" s="89">
        <v>2022</v>
      </c>
      <c r="G31" s="89">
        <v>2023</v>
      </c>
      <c r="H31" s="89">
        <v>2024</v>
      </c>
    </row>
    <row r="32" spans="1:13" s="23" customFormat="1" ht="34" x14ac:dyDescent="0.2">
      <c r="A32" s="40" t="s">
        <v>69</v>
      </c>
      <c r="B32" s="452" t="s">
        <v>1011</v>
      </c>
      <c r="C32" s="453" t="s">
        <v>953</v>
      </c>
      <c r="D32" s="29">
        <v>10.57</v>
      </c>
      <c r="E32" s="83">
        <v>10.65</v>
      </c>
      <c r="F32" s="83">
        <v>10.130000000000001</v>
      </c>
      <c r="G32" s="83">
        <v>10</v>
      </c>
      <c r="H32" s="323">
        <v>9.4600000000000009</v>
      </c>
      <c r="I32" s="22"/>
      <c r="J32" s="22"/>
      <c r="K32" s="22"/>
      <c r="L32" s="22"/>
      <c r="M32" s="22"/>
    </row>
    <row r="33" spans="1:16" s="23" customFormat="1" ht="15" x14ac:dyDescent="0.15">
      <c r="A33" s="40" t="s">
        <v>70</v>
      </c>
      <c r="B33" s="454" t="s">
        <v>1012</v>
      </c>
      <c r="C33" s="455"/>
      <c r="D33" s="29"/>
      <c r="E33" s="98"/>
      <c r="F33" s="98"/>
      <c r="G33" s="98"/>
      <c r="H33" s="98"/>
      <c r="I33" s="22"/>
      <c r="J33" s="22"/>
      <c r="K33" s="22"/>
      <c r="L33" s="22"/>
      <c r="M33" s="22"/>
    </row>
    <row r="34" spans="1:16" ht="15" x14ac:dyDescent="0.15">
      <c r="A34" s="23" t="s">
        <v>71</v>
      </c>
      <c r="B34" s="444" t="s">
        <v>142</v>
      </c>
      <c r="C34" s="445" t="s">
        <v>953</v>
      </c>
      <c r="D34" s="32">
        <v>9.8665100605744609</v>
      </c>
      <c r="E34" s="90">
        <v>9.9600000000000009</v>
      </c>
      <c r="F34" s="90">
        <v>9.49</v>
      </c>
      <c r="G34" s="90">
        <v>9.2799999999999994</v>
      </c>
      <c r="H34" s="324">
        <v>8.7100000000000009</v>
      </c>
      <c r="I34" s="42"/>
      <c r="J34" s="42"/>
      <c r="K34" s="42"/>
      <c r="L34" s="42"/>
      <c r="M34" s="42"/>
      <c r="N34" s="43"/>
      <c r="O34" s="43"/>
      <c r="P34" s="43"/>
    </row>
    <row r="35" spans="1:16" ht="15" x14ac:dyDescent="0.15">
      <c r="A35" s="23" t="s">
        <v>72</v>
      </c>
      <c r="B35" s="444" t="s">
        <v>1013</v>
      </c>
      <c r="C35" s="445" t="s">
        <v>953</v>
      </c>
      <c r="D35" s="32">
        <v>0.70421763600000009</v>
      </c>
      <c r="E35" s="90">
        <v>0.69</v>
      </c>
      <c r="F35" s="90">
        <v>0.64</v>
      </c>
      <c r="G35" s="90">
        <v>0.73</v>
      </c>
      <c r="H35" s="324">
        <v>0.75</v>
      </c>
      <c r="I35" s="44"/>
      <c r="J35" s="44"/>
      <c r="K35" s="44"/>
      <c r="L35" s="44"/>
      <c r="M35" s="44"/>
      <c r="N35" s="45"/>
      <c r="O35" s="45"/>
      <c r="P35" s="45"/>
    </row>
    <row r="36" spans="1:16" s="23" customFormat="1" ht="15" x14ac:dyDescent="0.15">
      <c r="A36" s="12" t="s">
        <v>73</v>
      </c>
      <c r="B36" s="454" t="s">
        <v>1003</v>
      </c>
      <c r="C36" s="455"/>
      <c r="D36" s="29"/>
      <c r="E36" s="98"/>
      <c r="F36" s="98"/>
      <c r="G36" s="98"/>
      <c r="H36" s="98"/>
      <c r="I36" s="22"/>
      <c r="J36" s="22"/>
      <c r="K36" s="22"/>
      <c r="L36" s="22"/>
      <c r="M36" s="22"/>
      <c r="N36" s="46"/>
      <c r="O36" s="46"/>
      <c r="P36" s="46"/>
    </row>
    <row r="37" spans="1:16" ht="15" x14ac:dyDescent="0.15">
      <c r="A37" s="12" t="s">
        <v>74</v>
      </c>
      <c r="B37" s="448" t="s">
        <v>131</v>
      </c>
      <c r="C37" s="445" t="s">
        <v>953</v>
      </c>
      <c r="D37" s="47">
        <v>1.439052</v>
      </c>
      <c r="E37" s="90">
        <v>1.38</v>
      </c>
      <c r="F37" s="90">
        <v>1.26</v>
      </c>
      <c r="G37" s="90">
        <v>1.38</v>
      </c>
      <c r="H37" s="324">
        <v>1.23</v>
      </c>
      <c r="I37" s="42"/>
      <c r="J37" s="42"/>
      <c r="K37" s="42"/>
      <c r="L37" s="42"/>
      <c r="M37" s="42"/>
      <c r="N37" s="43"/>
      <c r="O37" s="43"/>
      <c r="P37" s="43"/>
    </row>
    <row r="38" spans="1:16" ht="15" x14ac:dyDescent="0.15">
      <c r="A38" s="23" t="s">
        <v>75</v>
      </c>
      <c r="B38" s="449" t="s">
        <v>1004</v>
      </c>
      <c r="C38" s="445" t="s">
        <v>953</v>
      </c>
      <c r="D38" s="32">
        <v>1.7752110000000001</v>
      </c>
      <c r="E38" s="90">
        <v>1.73</v>
      </c>
      <c r="F38" s="90">
        <v>1.81</v>
      </c>
      <c r="G38" s="90">
        <v>1.81</v>
      </c>
      <c r="H38" s="324">
        <v>1.97</v>
      </c>
    </row>
    <row r="39" spans="1:16" ht="15" x14ac:dyDescent="0.15">
      <c r="A39" s="12" t="s">
        <v>76</v>
      </c>
      <c r="B39" s="449" t="s">
        <v>133</v>
      </c>
      <c r="C39" s="445" t="s">
        <v>953</v>
      </c>
      <c r="D39" s="32">
        <v>0.233874</v>
      </c>
      <c r="E39" s="90">
        <v>0.23</v>
      </c>
      <c r="F39" s="90">
        <v>0.21</v>
      </c>
      <c r="G39" s="90">
        <v>0.24</v>
      </c>
      <c r="H39" s="324">
        <v>0.21</v>
      </c>
      <c r="I39" s="36"/>
    </row>
    <row r="40" spans="1:16" ht="15" x14ac:dyDescent="0.15">
      <c r="A40" s="12" t="s">
        <v>77</v>
      </c>
      <c r="B40" s="449" t="s">
        <v>134</v>
      </c>
      <c r="C40" s="445" t="s">
        <v>953</v>
      </c>
      <c r="D40" s="32">
        <v>9.6368947574461891E-2</v>
      </c>
      <c r="E40" s="90">
        <v>0.1</v>
      </c>
      <c r="F40" s="90">
        <v>0.06</v>
      </c>
      <c r="G40" s="90">
        <v>0.06</v>
      </c>
      <c r="H40" s="324">
        <v>0.05</v>
      </c>
    </row>
    <row r="41" spans="1:16" ht="15" x14ac:dyDescent="0.15">
      <c r="A41" s="12" t="s">
        <v>78</v>
      </c>
      <c r="B41" s="449" t="s">
        <v>1005</v>
      </c>
      <c r="C41" s="445" t="s">
        <v>953</v>
      </c>
      <c r="D41" s="32">
        <v>0.81988300000000003</v>
      </c>
      <c r="E41" s="90">
        <v>0.84</v>
      </c>
      <c r="F41" s="90">
        <v>0.63</v>
      </c>
      <c r="G41" s="90">
        <v>0.6</v>
      </c>
      <c r="H41" s="324">
        <v>0.79</v>
      </c>
    </row>
    <row r="42" spans="1:16" ht="15" x14ac:dyDescent="0.15">
      <c r="A42" s="12" t="s">
        <v>79</v>
      </c>
      <c r="B42" s="449" t="s">
        <v>1007</v>
      </c>
      <c r="C42" s="445" t="s">
        <v>953</v>
      </c>
      <c r="D42" s="32">
        <v>3.351</v>
      </c>
      <c r="E42" s="90">
        <v>3.25</v>
      </c>
      <c r="F42" s="90">
        <v>3.28</v>
      </c>
      <c r="G42" s="90">
        <v>3.12</v>
      </c>
      <c r="H42" s="324">
        <v>2.63</v>
      </c>
    </row>
    <row r="43" spans="1:16" ht="15" x14ac:dyDescent="0.15">
      <c r="A43" s="12" t="s">
        <v>80</v>
      </c>
      <c r="B43" s="449" t="s">
        <v>138</v>
      </c>
      <c r="C43" s="445" t="s">
        <v>953</v>
      </c>
      <c r="D43" s="32">
        <v>0.21809124900000001</v>
      </c>
      <c r="E43" s="90">
        <v>0.23</v>
      </c>
      <c r="F43" s="90">
        <v>0.2</v>
      </c>
      <c r="G43" s="90">
        <v>0.23</v>
      </c>
      <c r="H43" s="324">
        <v>0.18</v>
      </c>
    </row>
    <row r="44" spans="1:16" ht="15" x14ac:dyDescent="0.15">
      <c r="A44" s="12" t="s">
        <v>81</v>
      </c>
      <c r="B44" s="449" t="s">
        <v>1008</v>
      </c>
      <c r="C44" s="445" t="s">
        <v>953</v>
      </c>
      <c r="D44" s="32">
        <v>2.606141</v>
      </c>
      <c r="E44" s="90">
        <v>2.85</v>
      </c>
      <c r="F44" s="90">
        <v>2.63</v>
      </c>
      <c r="G44" s="90">
        <v>2.54</v>
      </c>
      <c r="H44" s="324">
        <v>2.36</v>
      </c>
    </row>
    <row r="45" spans="1:16" ht="15" x14ac:dyDescent="0.15">
      <c r="A45" s="12" t="s">
        <v>82</v>
      </c>
      <c r="B45" s="449" t="s">
        <v>139</v>
      </c>
      <c r="C45" s="445" t="s">
        <v>953</v>
      </c>
      <c r="D45" s="32">
        <v>6.0050000000000001E-4</v>
      </c>
      <c r="E45" s="90">
        <v>0</v>
      </c>
      <c r="F45" s="90">
        <v>0</v>
      </c>
      <c r="G45" s="90">
        <v>0</v>
      </c>
      <c r="H45" s="324">
        <v>0.01</v>
      </c>
    </row>
    <row r="46" spans="1:16" ht="15" x14ac:dyDescent="0.15">
      <c r="A46" s="12" t="s">
        <v>83</v>
      </c>
      <c r="B46" s="449" t="s">
        <v>140</v>
      </c>
      <c r="C46" s="445" t="s">
        <v>953</v>
      </c>
      <c r="D46" s="32">
        <v>1.3209E-2</v>
      </c>
      <c r="E46" s="90">
        <v>0.01</v>
      </c>
      <c r="F46" s="90">
        <v>0.01</v>
      </c>
      <c r="G46" s="90">
        <v>0.01</v>
      </c>
      <c r="H46" s="324">
        <v>0.01</v>
      </c>
    </row>
    <row r="47" spans="1:16" ht="15" x14ac:dyDescent="0.15">
      <c r="A47" s="12" t="s">
        <v>84</v>
      </c>
      <c r="B47" s="450" t="s">
        <v>1009</v>
      </c>
      <c r="C47" s="445" t="s">
        <v>953</v>
      </c>
      <c r="D47" s="48">
        <v>1.5434E-2</v>
      </c>
      <c r="E47" s="94">
        <v>0.03</v>
      </c>
      <c r="F47" s="94">
        <v>0.02</v>
      </c>
      <c r="G47" s="94">
        <v>0.02</v>
      </c>
      <c r="H47" s="325">
        <v>0.01</v>
      </c>
    </row>
    <row r="48" spans="1:16" x14ac:dyDescent="0.15">
      <c r="A48" s="12" t="s">
        <v>85</v>
      </c>
      <c r="B48" s="49" t="s">
        <v>143</v>
      </c>
      <c r="C48" s="50"/>
      <c r="D48" s="50"/>
    </row>
    <row r="49" spans="1:8" ht="16" customHeight="1" x14ac:dyDescent="0.15">
      <c r="A49" s="12" t="s">
        <v>86</v>
      </c>
      <c r="B49" s="67" t="s">
        <v>144</v>
      </c>
      <c r="C49" s="67"/>
      <c r="D49" s="50"/>
      <c r="E49" s="67"/>
      <c r="F49" s="51"/>
      <c r="G49" s="52"/>
      <c r="H49" s="51"/>
    </row>
    <row r="50" spans="1:8" ht="30" x14ac:dyDescent="0.15">
      <c r="A50" s="12" t="s">
        <v>87</v>
      </c>
      <c r="B50" s="449" t="s">
        <v>131</v>
      </c>
      <c r="C50" s="457" t="s">
        <v>1014</v>
      </c>
      <c r="D50" s="264">
        <v>0</v>
      </c>
      <c r="E50" s="90">
        <v>0.19</v>
      </c>
      <c r="F50" s="90">
        <v>0.13</v>
      </c>
      <c r="G50" s="90">
        <v>0.17</v>
      </c>
      <c r="H50" s="324">
        <v>0.18</v>
      </c>
    </row>
    <row r="51" spans="1:8" ht="30" x14ac:dyDescent="0.15">
      <c r="A51" s="12" t="s">
        <v>88</v>
      </c>
      <c r="B51" s="449" t="s">
        <v>1004</v>
      </c>
      <c r="C51" s="457" t="s">
        <v>1014</v>
      </c>
      <c r="D51" s="264">
        <v>0</v>
      </c>
      <c r="E51" s="90">
        <v>0.35</v>
      </c>
      <c r="F51" s="90">
        <v>0.31</v>
      </c>
      <c r="G51" s="90">
        <v>0.31</v>
      </c>
      <c r="H51" s="324">
        <v>0.28000000000000003</v>
      </c>
    </row>
    <row r="52" spans="1:8" ht="30" x14ac:dyDescent="0.15">
      <c r="A52" s="12" t="s">
        <v>89</v>
      </c>
      <c r="B52" s="449" t="s">
        <v>133</v>
      </c>
      <c r="C52" s="457" t="s">
        <v>1014</v>
      </c>
      <c r="D52" s="264">
        <v>0</v>
      </c>
      <c r="E52" s="90">
        <v>3.93</v>
      </c>
      <c r="F52" s="90">
        <v>2.2799999999999998</v>
      </c>
      <c r="G52" s="90">
        <v>2.2599999999999998</v>
      </c>
      <c r="H52" s="324">
        <v>3.07</v>
      </c>
    </row>
    <row r="53" spans="1:8" ht="30" x14ac:dyDescent="0.15">
      <c r="A53" s="12" t="s">
        <v>90</v>
      </c>
      <c r="B53" s="449" t="s">
        <v>134</v>
      </c>
      <c r="C53" s="457" t="s">
        <v>1014</v>
      </c>
      <c r="D53" s="264">
        <v>0</v>
      </c>
      <c r="E53" s="90">
        <v>0.13</v>
      </c>
      <c r="F53" s="90">
        <v>0.11</v>
      </c>
      <c r="G53" s="90">
        <v>0.08</v>
      </c>
      <c r="H53" s="324">
        <v>0.08</v>
      </c>
    </row>
    <row r="54" spans="1:8" ht="17" x14ac:dyDescent="0.15">
      <c r="A54" s="12" t="s">
        <v>91</v>
      </c>
      <c r="B54" s="35" t="s">
        <v>135</v>
      </c>
      <c r="C54" s="90" t="s">
        <v>155</v>
      </c>
      <c r="D54" s="264">
        <v>0</v>
      </c>
      <c r="E54" s="90">
        <v>5.04</v>
      </c>
      <c r="F54" s="90">
        <v>4.2300000000000004</v>
      </c>
      <c r="G54" s="90">
        <v>5.72</v>
      </c>
      <c r="H54" s="324">
        <v>5.13</v>
      </c>
    </row>
    <row r="55" spans="1:8" ht="17" x14ac:dyDescent="0.15">
      <c r="A55" s="12" t="s">
        <v>92</v>
      </c>
      <c r="B55" s="35" t="s">
        <v>145</v>
      </c>
      <c r="C55" s="90" t="s">
        <v>158</v>
      </c>
      <c r="D55" s="264">
        <v>0</v>
      </c>
      <c r="E55" s="90">
        <v>0.75</v>
      </c>
      <c r="F55" s="90">
        <v>0.74</v>
      </c>
      <c r="G55" s="90">
        <v>0.75</v>
      </c>
      <c r="H55" s="324">
        <v>0.72</v>
      </c>
    </row>
    <row r="56" spans="1:8" ht="17" x14ac:dyDescent="0.15">
      <c r="A56" s="12" t="s">
        <v>93</v>
      </c>
      <c r="B56" s="35" t="s">
        <v>146</v>
      </c>
      <c r="C56" s="90" t="s">
        <v>159</v>
      </c>
      <c r="D56" s="264">
        <v>0</v>
      </c>
      <c r="E56" s="90">
        <v>0.32</v>
      </c>
      <c r="F56" s="90">
        <v>0.34</v>
      </c>
      <c r="G56" s="90">
        <v>0.32</v>
      </c>
      <c r="H56" s="324">
        <v>0.32</v>
      </c>
    </row>
    <row r="57" spans="1:8" ht="32" x14ac:dyDescent="0.15">
      <c r="A57" s="12" t="s">
        <v>94</v>
      </c>
      <c r="B57" s="35" t="s">
        <v>147</v>
      </c>
      <c r="C57" s="90" t="s">
        <v>156</v>
      </c>
      <c r="D57" s="264">
        <v>0</v>
      </c>
      <c r="E57" s="90">
        <v>5.39</v>
      </c>
      <c r="F57" s="90">
        <v>5.03</v>
      </c>
      <c r="G57" s="90">
        <v>4.75</v>
      </c>
      <c r="H57" s="324">
        <v>4.62</v>
      </c>
    </row>
    <row r="58" spans="1:8" ht="32" x14ac:dyDescent="0.15">
      <c r="B58" s="35" t="s">
        <v>139</v>
      </c>
      <c r="C58" s="90" t="s">
        <v>160</v>
      </c>
      <c r="D58" s="264">
        <v>0</v>
      </c>
      <c r="E58" s="90">
        <v>2.0999999999999999E-3</v>
      </c>
      <c r="F58" s="90">
        <v>2.2000000000000001E-3</v>
      </c>
      <c r="G58" s="90">
        <v>1.2999999999999999E-3</v>
      </c>
      <c r="H58" s="324">
        <v>1.5E-3</v>
      </c>
    </row>
    <row r="59" spans="1:8" ht="30" x14ac:dyDescent="0.15">
      <c r="A59" s="12" t="s">
        <v>95</v>
      </c>
      <c r="B59" s="449" t="s">
        <v>140</v>
      </c>
      <c r="C59" s="457" t="s">
        <v>1017</v>
      </c>
      <c r="D59" s="264">
        <v>0</v>
      </c>
      <c r="E59" s="90">
        <v>0.17399999999999999</v>
      </c>
      <c r="F59" s="90">
        <v>3.3000000000000002E-2</v>
      </c>
      <c r="G59" s="90">
        <v>3.5999999999999997E-2</v>
      </c>
      <c r="H59" s="324">
        <v>2.5999999999999999E-2</v>
      </c>
    </row>
    <row r="60" spans="1:8" ht="30" x14ac:dyDescent="0.15">
      <c r="A60" s="12" t="s">
        <v>96</v>
      </c>
      <c r="B60" s="449" t="s">
        <v>1018</v>
      </c>
      <c r="C60" s="457" t="s">
        <v>1017</v>
      </c>
      <c r="D60" s="269">
        <v>0</v>
      </c>
      <c r="E60" s="94">
        <v>4.0000000000000001E-3</v>
      </c>
      <c r="F60" s="94">
        <v>4.0000000000000001E-3</v>
      </c>
      <c r="G60" s="94">
        <v>5.5E-2</v>
      </c>
      <c r="H60" s="325">
        <v>0.04</v>
      </c>
    </row>
    <row r="61" spans="1:8" ht="16" customHeight="1" x14ac:dyDescent="0.15">
      <c r="A61" s="12" t="s">
        <v>97</v>
      </c>
      <c r="B61" s="466" t="s">
        <v>1032</v>
      </c>
      <c r="C61" s="466"/>
      <c r="D61" s="372"/>
      <c r="E61" s="147"/>
      <c r="F61" s="97"/>
      <c r="G61" s="97"/>
      <c r="H61" s="97"/>
    </row>
    <row r="62" spans="1:8" ht="30" x14ac:dyDescent="0.15">
      <c r="A62" s="12" t="s">
        <v>98</v>
      </c>
      <c r="B62" s="449" t="s">
        <v>131</v>
      </c>
      <c r="C62" s="457" t="s">
        <v>1014</v>
      </c>
      <c r="D62" s="264">
        <v>1E-4</v>
      </c>
      <c r="E62" s="90">
        <v>0.06</v>
      </c>
      <c r="F62" s="90">
        <v>0.06</v>
      </c>
      <c r="G62" s="90">
        <v>7.0000000000000007E-2</v>
      </c>
      <c r="H62" s="324">
        <v>0.05</v>
      </c>
    </row>
    <row r="63" spans="1:8" ht="30" x14ac:dyDescent="0.15">
      <c r="A63" s="12" t="s">
        <v>99</v>
      </c>
      <c r="B63" s="449" t="s">
        <v>1004</v>
      </c>
      <c r="C63" s="457" t="s">
        <v>1014</v>
      </c>
      <c r="D63" s="264">
        <v>1E-4</v>
      </c>
      <c r="E63" s="90">
        <v>0.1</v>
      </c>
      <c r="F63" s="90">
        <v>0.11</v>
      </c>
      <c r="G63" s="90">
        <v>0.11</v>
      </c>
      <c r="H63" s="324">
        <v>0.11</v>
      </c>
    </row>
    <row r="64" spans="1:8" ht="30" x14ac:dyDescent="0.15">
      <c r="A64" s="12" t="s">
        <v>100</v>
      </c>
      <c r="B64" s="449" t="s">
        <v>133</v>
      </c>
      <c r="C64" s="457" t="s">
        <v>1014</v>
      </c>
      <c r="D64" s="264">
        <v>3.0000000000000001E-6</v>
      </c>
      <c r="E64" s="90">
        <v>5.3</v>
      </c>
      <c r="F64" s="90">
        <v>4.8</v>
      </c>
      <c r="G64" s="90">
        <v>5.43</v>
      </c>
      <c r="H64" s="324">
        <v>4.6900000000000004</v>
      </c>
    </row>
    <row r="65" spans="1:14" ht="30" x14ac:dyDescent="0.15">
      <c r="A65" s="12" t="s">
        <v>101</v>
      </c>
      <c r="B65" s="449" t="s">
        <v>134</v>
      </c>
      <c r="C65" s="457" t="s">
        <v>1014</v>
      </c>
      <c r="D65" s="264">
        <v>1E-3</v>
      </c>
      <c r="E65" s="90">
        <v>1.72</v>
      </c>
      <c r="F65" s="90">
        <v>1.23</v>
      </c>
      <c r="G65" s="90">
        <v>1.29</v>
      </c>
      <c r="H65" s="324">
        <v>0.98</v>
      </c>
    </row>
    <row r="66" spans="1:14" ht="30" x14ac:dyDescent="0.15">
      <c r="A66" s="12" t="s">
        <v>102</v>
      </c>
      <c r="B66" s="449" t="s">
        <v>1005</v>
      </c>
      <c r="C66" s="457" t="s">
        <v>1014</v>
      </c>
      <c r="D66" s="264">
        <v>4.0000000000000003E-5</v>
      </c>
      <c r="E66" s="90">
        <v>38.590000000000003</v>
      </c>
      <c r="F66" s="90">
        <v>29.74</v>
      </c>
      <c r="G66" s="90">
        <v>28.58</v>
      </c>
      <c r="H66" s="324">
        <v>33.729999999999997</v>
      </c>
    </row>
    <row r="67" spans="1:14" ht="15" x14ac:dyDescent="0.15">
      <c r="A67" s="12" t="s">
        <v>103</v>
      </c>
      <c r="B67" s="449" t="s">
        <v>1016</v>
      </c>
      <c r="C67" s="457" t="s">
        <v>1015</v>
      </c>
      <c r="D67" s="54">
        <v>7.8091999999999997</v>
      </c>
      <c r="E67" s="90">
        <v>7.68</v>
      </c>
      <c r="F67" s="90">
        <v>7.4</v>
      </c>
      <c r="G67" s="90">
        <v>6.59</v>
      </c>
      <c r="H67" s="324">
        <v>5.5</v>
      </c>
    </row>
    <row r="68" spans="1:14" ht="32" x14ac:dyDescent="0.15">
      <c r="B68" s="35" t="s">
        <v>139</v>
      </c>
      <c r="C68" s="90" t="s">
        <v>157</v>
      </c>
      <c r="D68" s="167" t="s">
        <v>153</v>
      </c>
      <c r="E68" s="90">
        <v>3.0000000000000001E-3</v>
      </c>
      <c r="F68" s="90">
        <v>2E-3</v>
      </c>
      <c r="G68" s="90">
        <v>4.0000000000000001E-3</v>
      </c>
      <c r="H68" s="324">
        <v>2.5999999999999999E-2</v>
      </c>
    </row>
    <row r="69" spans="1:14" ht="30" x14ac:dyDescent="0.15">
      <c r="A69" s="12" t="s">
        <v>104</v>
      </c>
      <c r="B69" s="449" t="s">
        <v>140</v>
      </c>
      <c r="C69" s="457" t="s">
        <v>1017</v>
      </c>
      <c r="D69" s="264">
        <v>2.9999999999999997E-4</v>
      </c>
      <c r="E69" s="90">
        <v>0.34</v>
      </c>
      <c r="F69" s="90">
        <v>0.31</v>
      </c>
      <c r="G69" s="90">
        <v>0.23</v>
      </c>
      <c r="H69" s="324">
        <v>0.33</v>
      </c>
    </row>
    <row r="70" spans="1:14" ht="30" x14ac:dyDescent="0.15">
      <c r="A70" s="12" t="s">
        <v>105</v>
      </c>
      <c r="B70" s="449" t="s">
        <v>1018</v>
      </c>
      <c r="C70" s="457" t="s">
        <v>1017</v>
      </c>
      <c r="D70" s="269">
        <v>5.0000000000000001E-4</v>
      </c>
      <c r="E70" s="94">
        <v>0.51</v>
      </c>
      <c r="F70" s="94">
        <v>0.37</v>
      </c>
      <c r="G70" s="94">
        <v>0.38</v>
      </c>
      <c r="H70" s="325">
        <v>0.22</v>
      </c>
    </row>
    <row r="71" spans="1:14" s="55" customFormat="1" ht="16" customHeight="1" x14ac:dyDescent="0.15">
      <c r="A71" s="12" t="s">
        <v>106</v>
      </c>
      <c r="B71" s="466" t="s">
        <v>148</v>
      </c>
      <c r="C71" s="466"/>
      <c r="D71" s="371"/>
      <c r="E71" s="147"/>
      <c r="F71" s="91"/>
      <c r="G71" s="91"/>
      <c r="H71" s="91"/>
    </row>
    <row r="72" spans="1:14" ht="15" x14ac:dyDescent="0.15">
      <c r="A72" s="12" t="s">
        <v>107</v>
      </c>
      <c r="B72" s="449" t="s">
        <v>128</v>
      </c>
      <c r="C72" s="467" t="s">
        <v>1028</v>
      </c>
      <c r="D72" s="56">
        <v>56.29</v>
      </c>
      <c r="E72" s="90">
        <v>61.59</v>
      </c>
      <c r="F72" s="90">
        <v>50.57</v>
      </c>
      <c r="G72" s="90">
        <v>49.81</v>
      </c>
      <c r="H72" s="324">
        <v>48.38</v>
      </c>
    </row>
    <row r="73" spans="1:14" ht="15" x14ac:dyDescent="0.15">
      <c r="A73" s="57" t="s">
        <v>108</v>
      </c>
      <c r="B73" s="468" t="s">
        <v>1029</v>
      </c>
      <c r="C73" s="445" t="s">
        <v>1028</v>
      </c>
      <c r="D73" s="56">
        <v>10.57</v>
      </c>
      <c r="E73" s="90">
        <v>10.65</v>
      </c>
      <c r="F73" s="90">
        <v>10.119999999999999</v>
      </c>
      <c r="G73" s="90">
        <v>10.01</v>
      </c>
      <c r="H73" s="324">
        <v>9.4600000000000009</v>
      </c>
    </row>
    <row r="74" spans="1:14" ht="15" x14ac:dyDescent="0.15">
      <c r="A74" s="12" t="s">
        <v>109</v>
      </c>
      <c r="B74" s="449" t="s">
        <v>149</v>
      </c>
      <c r="C74" s="457" t="s">
        <v>1030</v>
      </c>
      <c r="D74" s="58">
        <v>8556009</v>
      </c>
      <c r="E74" s="92">
        <v>11709658</v>
      </c>
      <c r="F74" s="92">
        <v>14815147</v>
      </c>
      <c r="G74" s="92">
        <v>15434005</v>
      </c>
      <c r="H74" s="326">
        <v>16433066</v>
      </c>
    </row>
    <row r="75" spans="1:14" ht="30" x14ac:dyDescent="0.15">
      <c r="A75" s="12" t="s">
        <v>110</v>
      </c>
      <c r="B75" s="449" t="s">
        <v>150</v>
      </c>
      <c r="C75" s="457" t="s">
        <v>1031</v>
      </c>
      <c r="D75" s="59">
        <v>6.579E-6</v>
      </c>
      <c r="E75" s="90">
        <v>5.2599999999999996E-6</v>
      </c>
      <c r="F75" s="90">
        <v>3.41E-6</v>
      </c>
      <c r="G75" s="90">
        <v>3.1999999999999999E-6</v>
      </c>
      <c r="H75" s="324">
        <v>2.9000000000000002E-6</v>
      </c>
      <c r="K75" s="60"/>
      <c r="L75" s="60"/>
      <c r="M75" s="60"/>
      <c r="N75" s="60"/>
    </row>
    <row r="76" spans="1:14" s="44" customFormat="1" ht="30" x14ac:dyDescent="0.15">
      <c r="A76" s="12" t="s">
        <v>111</v>
      </c>
      <c r="B76" s="450" t="s">
        <v>151</v>
      </c>
      <c r="C76" s="469" t="s">
        <v>1031</v>
      </c>
      <c r="D76" s="62">
        <v>1.235E-6</v>
      </c>
      <c r="E76" s="94">
        <v>9.0999999999999997E-7</v>
      </c>
      <c r="F76" s="94">
        <v>6.7999999999999995E-7</v>
      </c>
      <c r="G76" s="94">
        <v>5.9999999999999997E-7</v>
      </c>
      <c r="H76" s="325">
        <v>5.9999999999999997E-7</v>
      </c>
      <c r="K76" s="22"/>
      <c r="L76" s="22"/>
      <c r="M76" s="22"/>
      <c r="N76" s="22"/>
    </row>
    <row r="77" spans="1:14" s="44" customFormat="1" ht="16" x14ac:dyDescent="0.2">
      <c r="A77" s="63"/>
      <c r="B77" s="64"/>
      <c r="C77" s="65"/>
      <c r="E77" s="66"/>
      <c r="F77" s="66"/>
      <c r="G77" s="66"/>
      <c r="H77" s="66"/>
      <c r="K77" s="22"/>
      <c r="L77" s="22"/>
      <c r="M77" s="22"/>
      <c r="N77" s="22"/>
    </row>
    <row r="78" spans="1:14" s="44" customFormat="1" ht="16" x14ac:dyDescent="0.15">
      <c r="A78" s="12" t="s">
        <v>112</v>
      </c>
      <c r="B78" s="463" t="s">
        <v>113</v>
      </c>
      <c r="C78" s="437" t="s">
        <v>1000</v>
      </c>
      <c r="D78" s="20">
        <v>2020</v>
      </c>
      <c r="E78" s="21">
        <v>2021</v>
      </c>
      <c r="F78" s="21">
        <v>2022</v>
      </c>
      <c r="G78" s="21">
        <v>2023</v>
      </c>
      <c r="H78" s="21">
        <v>2024</v>
      </c>
      <c r="K78" s="55"/>
      <c r="L78" s="55"/>
      <c r="M78" s="55"/>
      <c r="N78" s="55"/>
    </row>
    <row r="79" spans="1:14" s="44" customFormat="1" ht="17" x14ac:dyDescent="0.15">
      <c r="A79" s="63" t="s">
        <v>114</v>
      </c>
      <c r="B79" s="456" t="s">
        <v>1024</v>
      </c>
      <c r="C79" s="453" t="s">
        <v>1025</v>
      </c>
      <c r="D79" s="68">
        <v>97.8</v>
      </c>
      <c r="E79" s="95">
        <f>E80+E81</f>
        <v>136.1</v>
      </c>
      <c r="F79" s="95">
        <f t="shared" ref="F79:H79" si="0">F80+F81</f>
        <v>183.5</v>
      </c>
      <c r="G79" s="95">
        <f t="shared" si="0"/>
        <v>157.69999999999999</v>
      </c>
      <c r="H79" s="327">
        <f t="shared" si="0"/>
        <v>302.39999999999998</v>
      </c>
    </row>
    <row r="80" spans="1:14" ht="15" x14ac:dyDescent="0.15">
      <c r="A80" s="63" t="s">
        <v>115</v>
      </c>
      <c r="B80" s="444" t="s">
        <v>1026</v>
      </c>
      <c r="C80" s="445" t="s">
        <v>1025</v>
      </c>
      <c r="D80" s="69">
        <v>97.8</v>
      </c>
      <c r="E80" s="90">
        <v>129.1</v>
      </c>
      <c r="F80" s="90">
        <v>143.1</v>
      </c>
      <c r="G80" s="90">
        <v>100.4</v>
      </c>
      <c r="H80" s="323">
        <v>182.9</v>
      </c>
    </row>
    <row r="81" spans="1:9" ht="15" x14ac:dyDescent="0.15">
      <c r="A81" s="63" t="s">
        <v>116</v>
      </c>
      <c r="B81" s="464" t="s">
        <v>1027</v>
      </c>
      <c r="C81" s="465" t="s">
        <v>1025</v>
      </c>
      <c r="D81" s="71">
        <v>0</v>
      </c>
      <c r="E81" s="94">
        <v>7</v>
      </c>
      <c r="F81" s="94">
        <v>40.4</v>
      </c>
      <c r="G81" s="94">
        <v>57.3</v>
      </c>
      <c r="H81" s="328">
        <v>119.5</v>
      </c>
    </row>
    <row r="82" spans="1:9" ht="16" x14ac:dyDescent="0.2">
      <c r="B82" s="72"/>
      <c r="C82" s="73"/>
      <c r="E82" s="74"/>
      <c r="F82" s="74"/>
      <c r="G82" s="74"/>
      <c r="H82" s="74"/>
    </row>
    <row r="83" spans="1:9" s="23" customFormat="1" ht="16" x14ac:dyDescent="0.15">
      <c r="A83" s="63" t="s">
        <v>117</v>
      </c>
      <c r="B83" s="436" t="s">
        <v>118</v>
      </c>
      <c r="C83" s="458" t="s">
        <v>1000</v>
      </c>
      <c r="D83" s="20">
        <v>2020</v>
      </c>
      <c r="E83" s="89">
        <v>2021</v>
      </c>
      <c r="F83" s="89">
        <v>2022</v>
      </c>
      <c r="G83" s="89">
        <v>2023</v>
      </c>
      <c r="H83" s="89">
        <v>2024</v>
      </c>
    </row>
    <row r="84" spans="1:9" s="23" customFormat="1" ht="17" x14ac:dyDescent="0.2">
      <c r="A84" s="12" t="s">
        <v>119</v>
      </c>
      <c r="B84" s="452" t="s">
        <v>952</v>
      </c>
      <c r="C84" s="447" t="s">
        <v>954</v>
      </c>
      <c r="D84" s="75">
        <v>466243.31999999995</v>
      </c>
      <c r="E84" s="99">
        <v>497618</v>
      </c>
      <c r="F84" s="99">
        <v>503766</v>
      </c>
      <c r="G84" s="99">
        <v>499859</v>
      </c>
      <c r="H84" s="329">
        <v>488059</v>
      </c>
    </row>
    <row r="85" spans="1:9" x14ac:dyDescent="0.15">
      <c r="A85" s="12" t="s">
        <v>120</v>
      </c>
      <c r="B85" s="459" t="s">
        <v>1019</v>
      </c>
      <c r="C85" s="460" t="s">
        <v>954</v>
      </c>
      <c r="D85" s="76">
        <v>94792.92</v>
      </c>
      <c r="E85" s="92">
        <v>104193</v>
      </c>
      <c r="F85" s="92">
        <v>105079</v>
      </c>
      <c r="G85" s="92">
        <v>102014</v>
      </c>
      <c r="H85" s="326">
        <v>100492</v>
      </c>
    </row>
    <row r="86" spans="1:9" x14ac:dyDescent="0.15">
      <c r="A86" s="12" t="s">
        <v>121</v>
      </c>
      <c r="B86" s="459" t="s">
        <v>1020</v>
      </c>
      <c r="C86" s="460" t="s">
        <v>954</v>
      </c>
      <c r="D86" s="76">
        <v>220940.4</v>
      </c>
      <c r="E86" s="92">
        <v>236407</v>
      </c>
      <c r="F86" s="92">
        <v>235600</v>
      </c>
      <c r="G86" s="92">
        <v>233952</v>
      </c>
      <c r="H86" s="326">
        <v>227728</v>
      </c>
    </row>
    <row r="87" spans="1:9" x14ac:dyDescent="0.15">
      <c r="A87" s="23" t="s">
        <v>122</v>
      </c>
      <c r="B87" s="459" t="s">
        <v>1021</v>
      </c>
      <c r="C87" s="460" t="s">
        <v>954</v>
      </c>
      <c r="D87" s="76">
        <v>1270.6300000000001</v>
      </c>
      <c r="E87" s="90">
        <v>392</v>
      </c>
      <c r="F87" s="90">
        <v>904</v>
      </c>
      <c r="G87" s="90">
        <v>659</v>
      </c>
      <c r="H87" s="324">
        <v>609</v>
      </c>
    </row>
    <row r="88" spans="1:9" x14ac:dyDescent="0.15">
      <c r="A88" s="23" t="s">
        <v>123</v>
      </c>
      <c r="B88" s="459" t="s">
        <v>1022</v>
      </c>
      <c r="C88" s="460" t="s">
        <v>954</v>
      </c>
      <c r="D88" s="76">
        <v>26566.240000000002</v>
      </c>
      <c r="E88" s="92">
        <v>29237</v>
      </c>
      <c r="F88" s="92">
        <v>30338</v>
      </c>
      <c r="G88" s="92">
        <v>40844</v>
      </c>
      <c r="H88" s="326">
        <v>39694</v>
      </c>
    </row>
    <row r="89" spans="1:9" x14ac:dyDescent="0.15">
      <c r="A89" s="12" t="s">
        <v>124</v>
      </c>
      <c r="B89" s="459" t="s">
        <v>152</v>
      </c>
      <c r="C89" s="460" t="s">
        <v>954</v>
      </c>
      <c r="D89" s="76">
        <v>49614.66</v>
      </c>
      <c r="E89" s="92">
        <v>54880</v>
      </c>
      <c r="F89" s="92">
        <v>51235</v>
      </c>
      <c r="G89" s="92">
        <v>53050</v>
      </c>
      <c r="H89" s="326">
        <v>53648</v>
      </c>
    </row>
    <row r="90" spans="1:9" x14ac:dyDescent="0.15">
      <c r="A90" s="12" t="s">
        <v>125</v>
      </c>
      <c r="B90" s="461" t="s">
        <v>1023</v>
      </c>
      <c r="C90" s="462" t="s">
        <v>954</v>
      </c>
      <c r="D90" s="77">
        <v>73058.47</v>
      </c>
      <c r="E90" s="93">
        <v>72510</v>
      </c>
      <c r="F90" s="93">
        <v>80610</v>
      </c>
      <c r="G90" s="93">
        <v>69341</v>
      </c>
      <c r="H90" s="317">
        <v>65887</v>
      </c>
    </row>
    <row r="92" spans="1:9" x14ac:dyDescent="0.15">
      <c r="F92" s="78"/>
      <c r="G92" s="78"/>
      <c r="H92" s="78"/>
      <c r="I92" s="78"/>
    </row>
    <row r="94" spans="1:9" ht="20.5" customHeight="1" x14ac:dyDescent="0.15"/>
    <row r="95" spans="1:9" ht="20.5" customHeight="1" x14ac:dyDescent="0.15"/>
    <row r="96" spans="1:9" ht="20.5" customHeight="1" x14ac:dyDescent="0.15"/>
    <row r="97" ht="20.5" customHeight="1" x14ac:dyDescent="0.15"/>
    <row r="98" ht="20.5" customHeight="1" x14ac:dyDescent="0.15"/>
    <row r="99" ht="20.5" customHeight="1" x14ac:dyDescent="0.15"/>
    <row r="100" ht="20.5" customHeight="1" x14ac:dyDescent="0.15"/>
    <row r="101" ht="20.5" customHeight="1" x14ac:dyDescent="0.15"/>
    <row r="102" ht="20.5" customHeight="1" x14ac:dyDescent="0.15"/>
    <row r="103" ht="20.5" customHeight="1" x14ac:dyDescent="0.15"/>
    <row r="104" ht="20.5" customHeight="1" x14ac:dyDescent="0.15"/>
    <row r="105" ht="20.5" customHeight="1" x14ac:dyDescent="0.15"/>
    <row r="106" ht="20.5" customHeight="1" x14ac:dyDescent="0.15"/>
    <row r="107" ht="20.5" customHeight="1" x14ac:dyDescent="0.15"/>
    <row r="108" ht="20.5" customHeight="1" x14ac:dyDescent="0.15"/>
    <row r="109" ht="20.5" customHeight="1" x14ac:dyDescent="0.15"/>
    <row r="110" ht="20.5" customHeight="1" x14ac:dyDescent="0.15"/>
    <row r="111" ht="20.5" customHeight="1" x14ac:dyDescent="0.15"/>
    <row r="112" ht="20.5" customHeight="1" x14ac:dyDescent="0.15"/>
    <row r="113" ht="20.5" customHeight="1" x14ac:dyDescent="0.15"/>
    <row r="114" ht="20.5" customHeight="1" x14ac:dyDescent="0.15"/>
    <row r="115" ht="20.5" customHeight="1" x14ac:dyDescent="0.15"/>
    <row r="116" ht="20.5" customHeight="1" x14ac:dyDescent="0.15"/>
    <row r="117" ht="20.5" customHeight="1" x14ac:dyDescent="0.15"/>
    <row r="118" ht="20.5" customHeight="1" x14ac:dyDescent="0.15"/>
    <row r="119" ht="20.5" customHeight="1" x14ac:dyDescent="0.15"/>
    <row r="120" ht="20.5" customHeight="1" x14ac:dyDescent="0.15"/>
    <row r="121" ht="20.5" customHeight="1" x14ac:dyDescent="0.15"/>
    <row r="122" ht="20.5" customHeight="1" x14ac:dyDescent="0.15"/>
    <row r="123" ht="20.5" customHeight="1" x14ac:dyDescent="0.15"/>
    <row r="124" ht="20.5" customHeight="1" x14ac:dyDescent="0.15"/>
    <row r="125" ht="20.5" customHeight="1" x14ac:dyDescent="0.15"/>
    <row r="126" ht="20.5" customHeight="1" x14ac:dyDescent="0.15"/>
    <row r="127" ht="20.5" customHeight="1" x14ac:dyDescent="0.15"/>
    <row r="128" ht="20.5" customHeight="1" x14ac:dyDescent="0.15"/>
    <row r="129" ht="20.5" customHeight="1" x14ac:dyDescent="0.15"/>
    <row r="130" ht="20.5" customHeight="1" x14ac:dyDescent="0.15"/>
    <row r="131" ht="20.5" customHeight="1" x14ac:dyDescent="0.15"/>
    <row r="132" ht="20.5" customHeight="1" x14ac:dyDescent="0.15"/>
    <row r="133" ht="20.5" customHeight="1" x14ac:dyDescent="0.15"/>
    <row r="134" ht="20.5" customHeight="1" x14ac:dyDescent="0.15"/>
    <row r="135" ht="20.5" customHeight="1" x14ac:dyDescent="0.15"/>
    <row r="136" ht="20.5" customHeight="1" x14ac:dyDescent="0.15"/>
    <row r="137" ht="20.5" customHeight="1" x14ac:dyDescent="0.15"/>
    <row r="138" ht="20.5" customHeight="1" x14ac:dyDescent="0.15"/>
    <row r="139" ht="20.5" customHeight="1" x14ac:dyDescent="0.15"/>
    <row r="140" ht="20.5" customHeight="1" x14ac:dyDescent="0.15"/>
    <row r="141" ht="20.5" customHeight="1" x14ac:dyDescent="0.15"/>
    <row r="142" ht="20.5" customHeight="1" x14ac:dyDescent="0.15"/>
    <row r="143" ht="20.5" customHeight="1" x14ac:dyDescent="0.15"/>
    <row r="144" ht="20.5" customHeight="1" x14ac:dyDescent="0.15"/>
    <row r="145" ht="20.5" customHeight="1" x14ac:dyDescent="0.15"/>
    <row r="146" ht="20.5" customHeight="1" x14ac:dyDescent="0.15"/>
    <row r="147" ht="20.5" customHeight="1" x14ac:dyDescent="0.15"/>
    <row r="148" ht="20.5" customHeight="1" x14ac:dyDescent="0.15"/>
    <row r="149" ht="20.5" customHeight="1" x14ac:dyDescent="0.15"/>
    <row r="150" ht="20.5" customHeight="1" x14ac:dyDescent="0.15"/>
    <row r="151" ht="20.5" customHeight="1" x14ac:dyDescent="0.15"/>
    <row r="152" ht="20.5" customHeight="1" x14ac:dyDescent="0.15"/>
    <row r="153" ht="20.5" customHeight="1" x14ac:dyDescent="0.15"/>
    <row r="154" ht="20.5" customHeight="1" x14ac:dyDescent="0.15"/>
    <row r="155" ht="20.5" customHeight="1" x14ac:dyDescent="0.15"/>
    <row r="156" ht="20.5" customHeight="1" x14ac:dyDescent="0.15"/>
    <row r="157" ht="20.5" customHeight="1" x14ac:dyDescent="0.15"/>
    <row r="158" ht="20.5" customHeight="1" x14ac:dyDescent="0.15"/>
    <row r="159" ht="20.5" customHeight="1" x14ac:dyDescent="0.15"/>
    <row r="160" ht="20.5" customHeight="1" x14ac:dyDescent="0.15"/>
    <row r="161" ht="20.5" customHeight="1" x14ac:dyDescent="0.15"/>
    <row r="162" ht="20.5" customHeight="1" x14ac:dyDescent="0.15"/>
    <row r="163" ht="20.5" customHeight="1" x14ac:dyDescent="0.15"/>
    <row r="164" ht="20.5" customHeight="1" x14ac:dyDescent="0.15"/>
    <row r="165" ht="20.5" customHeight="1" x14ac:dyDescent="0.15"/>
    <row r="166" ht="20.5" customHeight="1" x14ac:dyDescent="0.15"/>
    <row r="167" ht="20.5" customHeight="1" x14ac:dyDescent="0.15"/>
    <row r="168" ht="20.5" customHeight="1" x14ac:dyDescent="0.15"/>
    <row r="169" ht="20.5" customHeight="1" x14ac:dyDescent="0.15"/>
    <row r="170" ht="20.5" customHeight="1" x14ac:dyDescent="0.15"/>
    <row r="171" ht="20.5" customHeight="1" x14ac:dyDescent="0.15"/>
    <row r="172" ht="20.5" customHeight="1" x14ac:dyDescent="0.15"/>
    <row r="173" ht="20.5" customHeight="1" x14ac:dyDescent="0.15"/>
    <row r="174" ht="20.5" customHeight="1" x14ac:dyDescent="0.15"/>
    <row r="175" ht="20.5" customHeight="1" x14ac:dyDescent="0.15"/>
    <row r="176" ht="20.5" customHeight="1" x14ac:dyDescent="0.15"/>
    <row r="177" ht="20.5" customHeight="1" x14ac:dyDescent="0.15"/>
    <row r="178" ht="20.5" customHeight="1" x14ac:dyDescent="0.15"/>
    <row r="179" ht="20.5" customHeight="1" x14ac:dyDescent="0.15"/>
    <row r="180" ht="20.5" customHeight="1" x14ac:dyDescent="0.15"/>
    <row r="181" ht="20.5" customHeight="1" x14ac:dyDescent="0.15"/>
    <row r="182" ht="20.5" customHeight="1" x14ac:dyDescent="0.15"/>
    <row r="183" ht="20.5" customHeight="1" x14ac:dyDescent="0.15"/>
    <row r="184" ht="20.5" customHeight="1" x14ac:dyDescent="0.15"/>
    <row r="185" ht="20.5" customHeight="1" x14ac:dyDescent="0.15"/>
    <row r="186" ht="20.5" customHeight="1" x14ac:dyDescent="0.15"/>
    <row r="187" ht="20.5" customHeight="1" x14ac:dyDescent="0.15"/>
    <row r="188" ht="20.5" customHeight="1" x14ac:dyDescent="0.15"/>
    <row r="189" ht="20.5" customHeight="1" x14ac:dyDescent="0.15"/>
    <row r="190" ht="20.5" customHeight="1" x14ac:dyDescent="0.15"/>
    <row r="191" ht="20.5" customHeight="1" x14ac:dyDescent="0.15"/>
    <row r="192" ht="20.5" customHeight="1" x14ac:dyDescent="0.15"/>
    <row r="193" ht="20.5" customHeight="1" x14ac:dyDescent="0.15"/>
    <row r="194" ht="20.5" customHeight="1" x14ac:dyDescent="0.15"/>
    <row r="195" ht="20.5" customHeight="1" x14ac:dyDescent="0.15"/>
    <row r="196" ht="20.5" customHeight="1" x14ac:dyDescent="0.15"/>
    <row r="197" ht="20.5" customHeight="1" x14ac:dyDescent="0.15"/>
    <row r="198" ht="20.5" customHeight="1" x14ac:dyDescent="0.15"/>
    <row r="199" ht="20.5" customHeight="1" x14ac:dyDescent="0.15"/>
    <row r="200" ht="20.5" customHeight="1" x14ac:dyDescent="0.15"/>
    <row r="201" ht="20.5" customHeight="1" x14ac:dyDescent="0.15"/>
    <row r="202" ht="20.5" customHeight="1" x14ac:dyDescent="0.15"/>
    <row r="203" ht="20.5" customHeight="1" x14ac:dyDescent="0.15"/>
    <row r="204" ht="20.5" customHeight="1" x14ac:dyDescent="0.15"/>
    <row r="205" ht="20.5" customHeight="1" x14ac:dyDescent="0.15"/>
    <row r="206" ht="20.5" customHeight="1" x14ac:dyDescent="0.15"/>
    <row r="207" ht="20.5" customHeight="1" x14ac:dyDescent="0.15"/>
    <row r="208" ht="20.5" customHeight="1" x14ac:dyDescent="0.15"/>
    <row r="209" ht="20.5" customHeight="1" x14ac:dyDescent="0.15"/>
    <row r="210" ht="20.5" customHeight="1" x14ac:dyDescent="0.15"/>
    <row r="211" ht="20.5" customHeight="1" x14ac:dyDescent="0.15"/>
    <row r="212" ht="20.5" customHeight="1" x14ac:dyDescent="0.15"/>
    <row r="213" ht="20.5" customHeight="1" x14ac:dyDescent="0.15"/>
    <row r="214" ht="20.5" customHeight="1" x14ac:dyDescent="0.15"/>
    <row r="215" ht="20.5" customHeight="1" x14ac:dyDescent="0.15"/>
    <row r="216" ht="20.5" customHeight="1" x14ac:dyDescent="0.15"/>
    <row r="217" ht="20.5" customHeight="1" x14ac:dyDescent="0.15"/>
    <row r="218" ht="20.5" customHeight="1" x14ac:dyDescent="0.15"/>
    <row r="219" ht="20.5" customHeight="1" x14ac:dyDescent="0.15"/>
    <row r="220" ht="20.5" customHeight="1" x14ac:dyDescent="0.15"/>
    <row r="221" ht="20.5" customHeight="1" x14ac:dyDescent="0.15"/>
    <row r="222" ht="20.5" customHeight="1" x14ac:dyDescent="0.15"/>
    <row r="223" ht="20.5" customHeight="1" x14ac:dyDescent="0.15"/>
    <row r="224" ht="20.5" customHeight="1" x14ac:dyDescent="0.15"/>
    <row r="225" ht="20.5" customHeight="1" x14ac:dyDescent="0.15"/>
    <row r="226" ht="20.5" customHeight="1" x14ac:dyDescent="0.15"/>
    <row r="227" ht="20.5" customHeight="1" x14ac:dyDescent="0.15"/>
    <row r="228" ht="20.5" customHeight="1" x14ac:dyDescent="0.15"/>
    <row r="229" ht="20.5" customHeight="1" x14ac:dyDescent="0.15"/>
  </sheetData>
  <sheetProtection algorithmName="SHA-512" hashValue="mHiBA+76r2v38QlBjVPGl5uRRcM+xcFtSEmTpxhiUMmz6ZoJii5m2I1mqo1aYBan5IIqmwL7RNIPebbKOfBEiw==" saltValue="65nftRcWbD1JGfwmQw8DGw==" spinCount="100000" sheet="1" objects="1" scenarios="1"/>
  <mergeCells count="1">
    <mergeCell ref="B5:H5"/>
  </mergeCells>
  <hyperlinks>
    <hyperlink ref="B3" location="Content!A1" display="Content!A1" xr:uid="{1C393996-161F-654E-B49A-C5988E6AE32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1CB0-75CF-F347-B361-D47EF60F9E8C}">
  <dimension ref="A1:J66"/>
  <sheetViews>
    <sheetView showGridLines="0" topLeftCell="B42" zoomScale="150" workbookViewId="0">
      <selection activeCell="B1" sqref="B1:C1048576"/>
    </sheetView>
  </sheetViews>
  <sheetFormatPr baseColWidth="10" defaultColWidth="8.6640625" defaultRowHeight="13" x14ac:dyDescent="0.15"/>
  <cols>
    <col min="1" max="1" width="5.83203125" style="111" customWidth="1"/>
    <col min="2" max="2" width="75.5" style="115" customWidth="1"/>
    <col min="3" max="8" width="25.5" style="138" customWidth="1"/>
    <col min="9" max="9" width="12" style="115" bestFit="1" customWidth="1"/>
    <col min="10" max="16384" width="8.6640625" style="115"/>
  </cols>
  <sheetData>
    <row r="1" spans="1:9" s="111" customFormat="1" ht="71" customHeight="1" x14ac:dyDescent="0.15">
      <c r="A1" s="111">
        <v>1</v>
      </c>
      <c r="B1" s="111">
        <v>2</v>
      </c>
      <c r="C1" s="111">
        <v>3</v>
      </c>
      <c r="D1" s="111">
        <v>4</v>
      </c>
      <c r="E1" s="111">
        <v>4</v>
      </c>
      <c r="F1" s="111">
        <v>5</v>
      </c>
      <c r="G1" s="111">
        <v>6</v>
      </c>
      <c r="H1" s="111">
        <v>7</v>
      </c>
    </row>
    <row r="2" spans="1:9" ht="22" customHeight="1" x14ac:dyDescent="0.15">
      <c r="A2" s="112" t="s">
        <v>174</v>
      </c>
      <c r="B2" s="113" t="str" cm="1">
        <f t="array" ref="B2">_xlfn.IFS([1]Content_!$D$7=1,VLOOKUP('[1]Water resources'!$A2,[1]Translation!$A:$S,'[1]Water resources'!B$1,FALSE),[1]Content_!$D$7=2,VLOOKUP('[1]Water resources'!$A2,[1]Translation!$A:$S,'[1]Water resources'!B$1+6,FALSE),[1]Content_!$D$7=3,VLOOKUP('[1]Water resources'!$A2,[1]Translation!$A:$S,'[1]Water resources'!B$1+12,FALSE))</f>
        <v>Water resources</v>
      </c>
      <c r="C2" s="114"/>
      <c r="D2" s="114"/>
      <c r="E2" s="114"/>
      <c r="F2" s="114"/>
      <c r="G2" s="114"/>
      <c r="H2" s="114"/>
    </row>
    <row r="3" spans="1:9" ht="51.5" customHeight="1" x14ac:dyDescent="0.15">
      <c r="A3" s="112" t="s">
        <v>175</v>
      </c>
      <c r="B3" s="686" t="str" cm="1">
        <f t="array" ref="B3">_xlfn.IFS([1]Content_!$D$7=1,VLOOKUP('[1]Water resources'!$A3,[1]Translation!$A:$S,'[1]Water resources'!B$1,FALSE),[1]Content_!$D$7=2,VLOOKUP('[1]Water resources'!$A3,[1]Translation!$A:$S,'[1]Water resources'!B$1+6,FALSE),[1]Content_!$D$7=3,VLOOKUP('[1]Water resources'!$A3,[1]Translation!$A:$S,'[1]Water resources'!B$1+12,FALSE))</f>
        <v>We recognize the importance of responsible management and conservation of water resources and strive to minimize risks and impacts on water. According to the forecast of the World Resources Institute, Kazakhstan is classified as a country with medium to high water stress (20-40%), and by 2040 will be among the countries with extremely high or high water stress. We are implementing measures to improve water use efficiency and reduce water consumption.</v>
      </c>
      <c r="C3" s="686"/>
      <c r="D3" s="686"/>
      <c r="E3" s="686"/>
      <c r="F3" s="686"/>
      <c r="G3" s="686"/>
      <c r="H3" s="686"/>
    </row>
    <row r="5" spans="1:9" ht="16" x14ac:dyDescent="0.15">
      <c r="A5" s="112" t="s">
        <v>176</v>
      </c>
      <c r="B5" s="436" t="s">
        <v>194</v>
      </c>
      <c r="C5" s="437" t="s">
        <v>1000</v>
      </c>
      <c r="D5" s="21">
        <v>2020</v>
      </c>
      <c r="E5" s="89">
        <v>2021</v>
      </c>
      <c r="F5" s="89">
        <v>2022</v>
      </c>
      <c r="G5" s="89">
        <v>2023</v>
      </c>
      <c r="H5" s="89">
        <v>2024</v>
      </c>
    </row>
    <row r="6" spans="1:9" ht="17" x14ac:dyDescent="0.15">
      <c r="A6" s="112" t="s">
        <v>177</v>
      </c>
      <c r="B6" s="470" t="s">
        <v>1033</v>
      </c>
      <c r="C6" s="471" t="s">
        <v>958</v>
      </c>
      <c r="D6" s="116">
        <v>68870725.439999998</v>
      </c>
      <c r="E6" s="99">
        <v>64077562</v>
      </c>
      <c r="F6" s="99">
        <v>63762226</v>
      </c>
      <c r="G6" s="99">
        <v>63923742</v>
      </c>
      <c r="H6" s="376">
        <v>80431713</v>
      </c>
    </row>
    <row r="7" spans="1:9" ht="17" x14ac:dyDescent="0.15">
      <c r="A7" s="112" t="s">
        <v>178</v>
      </c>
      <c r="B7" s="472" t="s">
        <v>1034</v>
      </c>
      <c r="C7" s="473"/>
      <c r="D7" s="118"/>
      <c r="E7" s="98"/>
      <c r="F7" s="98"/>
      <c r="G7" s="98"/>
      <c r="H7" s="98"/>
      <c r="I7" s="119"/>
    </row>
    <row r="8" spans="1:9" ht="17" x14ac:dyDescent="0.15">
      <c r="A8" s="112" t="s">
        <v>179</v>
      </c>
      <c r="B8" s="474" t="s">
        <v>1035</v>
      </c>
      <c r="C8" s="475" t="s">
        <v>958</v>
      </c>
      <c r="D8" s="121">
        <v>68633035.099999994</v>
      </c>
      <c r="E8" s="92">
        <v>63833110</v>
      </c>
      <c r="F8" s="92">
        <v>63510465</v>
      </c>
      <c r="G8" s="92">
        <v>63674793</v>
      </c>
      <c r="H8" s="326">
        <v>80174408</v>
      </c>
    </row>
    <row r="9" spans="1:9" ht="17" x14ac:dyDescent="0.15">
      <c r="A9" s="112" t="s">
        <v>180</v>
      </c>
      <c r="B9" s="474" t="s">
        <v>1036</v>
      </c>
      <c r="C9" s="475" t="s">
        <v>958</v>
      </c>
      <c r="D9" s="121">
        <v>48952.4</v>
      </c>
      <c r="E9" s="92">
        <v>45891</v>
      </c>
      <c r="F9" s="92">
        <v>40941</v>
      </c>
      <c r="G9" s="92">
        <v>40178</v>
      </c>
      <c r="H9" s="326">
        <v>43820</v>
      </c>
    </row>
    <row r="10" spans="1:9" ht="17" x14ac:dyDescent="0.15">
      <c r="A10" s="112" t="s">
        <v>181</v>
      </c>
      <c r="B10" s="474" t="s">
        <v>1037</v>
      </c>
      <c r="C10" s="475" t="s">
        <v>958</v>
      </c>
      <c r="D10" s="121">
        <v>41138.5</v>
      </c>
      <c r="E10" s="92">
        <v>45765</v>
      </c>
      <c r="F10" s="92">
        <v>50593</v>
      </c>
      <c r="G10" s="92">
        <v>51358</v>
      </c>
      <c r="H10" s="326">
        <v>52070</v>
      </c>
    </row>
    <row r="11" spans="1:9" ht="17" x14ac:dyDescent="0.15">
      <c r="A11" s="112" t="s">
        <v>182</v>
      </c>
      <c r="B11" s="474" t="s">
        <v>1038</v>
      </c>
      <c r="C11" s="475" t="s">
        <v>958</v>
      </c>
      <c r="D11" s="121">
        <v>125000</v>
      </c>
      <c r="E11" s="92">
        <v>131050</v>
      </c>
      <c r="F11" s="92">
        <v>136520</v>
      </c>
      <c r="G11" s="92">
        <v>136960</v>
      </c>
      <c r="H11" s="326">
        <v>140504</v>
      </c>
    </row>
    <row r="12" spans="1:9" ht="17" x14ac:dyDescent="0.15">
      <c r="A12" s="112" t="s">
        <v>183</v>
      </c>
      <c r="B12" s="474" t="s">
        <v>1039</v>
      </c>
      <c r="C12" s="475" t="s">
        <v>958</v>
      </c>
      <c r="D12" s="121">
        <v>946.3</v>
      </c>
      <c r="E12" s="92">
        <v>1005</v>
      </c>
      <c r="F12" s="92">
        <v>2575</v>
      </c>
      <c r="G12" s="92">
        <v>2786</v>
      </c>
      <c r="H12" s="326">
        <v>2785</v>
      </c>
    </row>
    <row r="13" spans="1:9" ht="17" x14ac:dyDescent="0.15">
      <c r="A13" s="112" t="s">
        <v>184</v>
      </c>
      <c r="B13" s="474" t="s">
        <v>1040</v>
      </c>
      <c r="C13" s="475" t="s">
        <v>958</v>
      </c>
      <c r="D13" s="121">
        <v>21653.200000000001</v>
      </c>
      <c r="E13" s="93">
        <v>20741</v>
      </c>
      <c r="F13" s="93">
        <v>21132</v>
      </c>
      <c r="G13" s="93">
        <v>17667</v>
      </c>
      <c r="H13" s="317">
        <v>18125</v>
      </c>
    </row>
    <row r="14" spans="1:9" ht="17" x14ac:dyDescent="0.15">
      <c r="A14" s="112" t="s">
        <v>185</v>
      </c>
      <c r="B14" s="472" t="s">
        <v>1041</v>
      </c>
      <c r="C14" s="473"/>
      <c r="D14" s="122"/>
      <c r="E14" s="98"/>
      <c r="F14" s="98"/>
      <c r="G14" s="98"/>
      <c r="H14" s="98"/>
    </row>
    <row r="15" spans="1:9" ht="17" x14ac:dyDescent="0.15">
      <c r="A15" s="112" t="s">
        <v>186</v>
      </c>
      <c r="B15" s="474" t="s">
        <v>1042</v>
      </c>
      <c r="C15" s="475" t="s">
        <v>958</v>
      </c>
      <c r="D15" s="121">
        <v>297807.34000000003</v>
      </c>
      <c r="E15" s="92">
        <v>315928</v>
      </c>
      <c r="F15" s="90" t="s">
        <v>239</v>
      </c>
      <c r="G15" s="92">
        <v>331317</v>
      </c>
      <c r="H15" s="326">
        <v>324847</v>
      </c>
    </row>
    <row r="16" spans="1:9" ht="17" x14ac:dyDescent="0.15">
      <c r="A16" s="112" t="s">
        <v>187</v>
      </c>
      <c r="B16" s="474" t="s">
        <v>1043</v>
      </c>
      <c r="C16" s="475" t="s">
        <v>958</v>
      </c>
      <c r="D16" s="121">
        <v>68447918.099999994</v>
      </c>
      <c r="E16" s="92">
        <v>63630584</v>
      </c>
      <c r="F16" s="92">
        <v>63309577</v>
      </c>
      <c r="G16" s="92">
        <v>63455465</v>
      </c>
      <c r="H16" s="326">
        <v>79966361</v>
      </c>
      <c r="I16" s="119"/>
    </row>
    <row r="17" spans="1:9" ht="17" x14ac:dyDescent="0.15">
      <c r="A17" s="112" t="s">
        <v>188</v>
      </c>
      <c r="B17" s="474" t="s">
        <v>1044</v>
      </c>
      <c r="C17" s="475" t="s">
        <v>958</v>
      </c>
      <c r="D17" s="121">
        <v>125000</v>
      </c>
      <c r="E17" s="93">
        <v>131050</v>
      </c>
      <c r="F17" s="93">
        <v>136520</v>
      </c>
      <c r="G17" s="93">
        <v>136960</v>
      </c>
      <c r="H17" s="317">
        <v>140504</v>
      </c>
    </row>
    <row r="18" spans="1:9" ht="17" x14ac:dyDescent="0.15">
      <c r="A18" s="112" t="s">
        <v>189</v>
      </c>
      <c r="B18" s="472" t="s">
        <v>1045</v>
      </c>
      <c r="C18" s="473"/>
      <c r="D18" s="123"/>
      <c r="E18" s="98"/>
      <c r="F18" s="98"/>
      <c r="G18" s="98"/>
      <c r="H18" s="98"/>
    </row>
    <row r="19" spans="1:9" ht="16" x14ac:dyDescent="0.15">
      <c r="A19" s="112" t="s">
        <v>190</v>
      </c>
      <c r="B19" s="476" t="s">
        <v>1046</v>
      </c>
      <c r="C19" s="477" t="s">
        <v>958</v>
      </c>
      <c r="D19" s="125">
        <v>68686906.390000001</v>
      </c>
      <c r="E19" s="92">
        <v>63881232</v>
      </c>
      <c r="F19" s="92">
        <v>63566397</v>
      </c>
      <c r="G19" s="92">
        <v>63735089</v>
      </c>
      <c r="H19" s="326">
        <v>80236311</v>
      </c>
    </row>
    <row r="20" spans="1:9" ht="17" x14ac:dyDescent="0.15">
      <c r="A20" s="112" t="s">
        <v>191</v>
      </c>
      <c r="B20" s="478" t="s">
        <v>1047</v>
      </c>
      <c r="C20" s="479" t="s">
        <v>958</v>
      </c>
      <c r="D20" s="126">
        <v>183819.05</v>
      </c>
      <c r="E20" s="93">
        <v>196331</v>
      </c>
      <c r="F20" s="93">
        <v>195829</v>
      </c>
      <c r="G20" s="93">
        <v>188653</v>
      </c>
      <c r="H20" s="317">
        <v>195401</v>
      </c>
      <c r="I20" s="119"/>
    </row>
    <row r="21" spans="1:9" ht="14" x14ac:dyDescent="0.15">
      <c r="A21" s="112" t="s">
        <v>192</v>
      </c>
      <c r="B21" s="480" t="s">
        <v>1048</v>
      </c>
      <c r="C21" s="481">
        <v>0</v>
      </c>
      <c r="D21" s="127"/>
      <c r="E21" s="127"/>
      <c r="F21" s="127"/>
      <c r="G21" s="127"/>
      <c r="H21" s="127"/>
      <c r="I21" s="119"/>
    </row>
    <row r="22" spans="1:9" ht="16" x14ac:dyDescent="0.15">
      <c r="A22" s="112" t="s">
        <v>193</v>
      </c>
      <c r="B22" s="436" t="s">
        <v>194</v>
      </c>
      <c r="C22" s="437" t="s">
        <v>1000</v>
      </c>
      <c r="D22" s="21">
        <v>2020</v>
      </c>
      <c r="E22" s="89">
        <v>2021</v>
      </c>
      <c r="F22" s="89">
        <v>2022</v>
      </c>
      <c r="G22" s="89">
        <v>2023</v>
      </c>
      <c r="H22" s="89">
        <v>2024</v>
      </c>
      <c r="I22" s="119"/>
    </row>
    <row r="23" spans="1:9" ht="17" x14ac:dyDescent="0.15">
      <c r="A23" s="112" t="s">
        <v>195</v>
      </c>
      <c r="B23" s="482" t="s">
        <v>956</v>
      </c>
      <c r="C23" s="471" t="s">
        <v>958</v>
      </c>
      <c r="D23" s="116">
        <v>34783.160000000003</v>
      </c>
      <c r="E23" s="99">
        <v>32847</v>
      </c>
      <c r="F23" s="99">
        <v>32457</v>
      </c>
      <c r="G23" s="99">
        <v>30116</v>
      </c>
      <c r="H23" s="329">
        <v>28524</v>
      </c>
    </row>
    <row r="24" spans="1:9" ht="17" x14ac:dyDescent="0.15">
      <c r="A24" s="112" t="s">
        <v>196</v>
      </c>
      <c r="B24" s="472" t="s">
        <v>1049</v>
      </c>
      <c r="C24" s="473"/>
      <c r="D24" s="118"/>
      <c r="E24" s="98"/>
      <c r="F24" s="98"/>
      <c r="G24" s="98"/>
      <c r="H24" s="98"/>
    </row>
    <row r="25" spans="1:9" ht="16" x14ac:dyDescent="0.15">
      <c r="A25" s="112" t="s">
        <v>197</v>
      </c>
      <c r="B25" s="476" t="s">
        <v>1050</v>
      </c>
      <c r="C25" s="477" t="s">
        <v>958</v>
      </c>
      <c r="D25" s="121">
        <v>6926.77</v>
      </c>
      <c r="E25" s="92">
        <v>7557</v>
      </c>
      <c r="F25" s="92">
        <v>6831</v>
      </c>
      <c r="G25" s="92">
        <v>4527</v>
      </c>
      <c r="H25" s="326">
        <v>3723</v>
      </c>
    </row>
    <row r="26" spans="1:9" ht="16" x14ac:dyDescent="0.15">
      <c r="A26" s="112" t="s">
        <v>198</v>
      </c>
      <c r="B26" s="476" t="s">
        <v>1051</v>
      </c>
      <c r="C26" s="477" t="s">
        <v>958</v>
      </c>
      <c r="D26" s="121">
        <v>25638.33</v>
      </c>
      <c r="E26" s="92">
        <v>22680</v>
      </c>
      <c r="F26" s="92">
        <v>18617</v>
      </c>
      <c r="G26" s="92">
        <v>18619</v>
      </c>
      <c r="H26" s="326">
        <v>18861</v>
      </c>
    </row>
    <row r="27" spans="1:9" ht="16" x14ac:dyDescent="0.15">
      <c r="A27" s="112" t="s">
        <v>199</v>
      </c>
      <c r="B27" s="476" t="s">
        <v>1052</v>
      </c>
      <c r="C27" s="477" t="s">
        <v>958</v>
      </c>
      <c r="D27" s="121">
        <v>1955.46</v>
      </c>
      <c r="E27" s="92">
        <v>1967</v>
      </c>
      <c r="F27" s="92">
        <v>5946</v>
      </c>
      <c r="G27" s="92">
        <v>6011</v>
      </c>
      <c r="H27" s="326">
        <v>4838</v>
      </c>
    </row>
    <row r="28" spans="1:9" ht="17" x14ac:dyDescent="0.15">
      <c r="A28" s="112" t="s">
        <v>200</v>
      </c>
      <c r="B28" s="474" t="s">
        <v>1053</v>
      </c>
      <c r="C28" s="475" t="s">
        <v>958</v>
      </c>
      <c r="D28" s="121">
        <v>36.6</v>
      </c>
      <c r="E28" s="90">
        <v>39</v>
      </c>
      <c r="F28" s="90">
        <v>44</v>
      </c>
      <c r="G28" s="90">
        <v>45</v>
      </c>
      <c r="H28" s="324">
        <v>45</v>
      </c>
    </row>
    <row r="29" spans="1:9" ht="17" x14ac:dyDescent="0.15">
      <c r="A29" s="112" t="s">
        <v>201</v>
      </c>
      <c r="B29" s="474" t="s">
        <v>1054</v>
      </c>
      <c r="C29" s="475" t="s">
        <v>958</v>
      </c>
      <c r="D29" s="121">
        <v>226</v>
      </c>
      <c r="E29" s="94">
        <v>605</v>
      </c>
      <c r="F29" s="93">
        <v>1019</v>
      </c>
      <c r="G29" s="94">
        <v>914</v>
      </c>
      <c r="H29" s="317">
        <v>1057</v>
      </c>
    </row>
    <row r="30" spans="1:9" ht="17" x14ac:dyDescent="0.15">
      <c r="A30" s="112" t="s">
        <v>202</v>
      </c>
      <c r="B30" s="472" t="s">
        <v>1045</v>
      </c>
      <c r="C30" s="473"/>
      <c r="D30" s="123"/>
      <c r="E30" s="139"/>
      <c r="F30" s="139"/>
      <c r="G30" s="139"/>
      <c r="H30" s="139"/>
    </row>
    <row r="31" spans="1:9" ht="16" x14ac:dyDescent="0.15">
      <c r="A31" s="112" t="s">
        <v>203</v>
      </c>
      <c r="B31" s="483" t="s">
        <v>1046</v>
      </c>
      <c r="C31" s="484" t="s">
        <v>958</v>
      </c>
      <c r="D31" s="125">
        <v>14863.84</v>
      </c>
      <c r="E31" s="92">
        <v>8462</v>
      </c>
      <c r="F31" s="92">
        <v>14347</v>
      </c>
      <c r="G31" s="92">
        <v>13673</v>
      </c>
      <c r="H31" s="326">
        <v>11633</v>
      </c>
    </row>
    <row r="32" spans="1:9" ht="17" x14ac:dyDescent="0.15">
      <c r="A32" s="112" t="s">
        <v>204</v>
      </c>
      <c r="B32" s="478" t="s">
        <v>1047</v>
      </c>
      <c r="C32" s="479" t="s">
        <v>958</v>
      </c>
      <c r="D32" s="126">
        <v>19919.32</v>
      </c>
      <c r="E32" s="93">
        <v>24386</v>
      </c>
      <c r="F32" s="93">
        <v>18109</v>
      </c>
      <c r="G32" s="93">
        <v>16444</v>
      </c>
      <c r="H32" s="317">
        <v>16891</v>
      </c>
    </row>
    <row r="33" spans="1:9" ht="16" x14ac:dyDescent="0.15">
      <c r="A33" s="112" t="s">
        <v>205</v>
      </c>
      <c r="B33" s="485" t="s">
        <v>1055</v>
      </c>
      <c r="C33" s="486"/>
      <c r="D33" s="128"/>
      <c r="E33" s="128"/>
      <c r="F33" s="128"/>
      <c r="G33" s="128"/>
      <c r="H33" s="128"/>
    </row>
    <row r="34" spans="1:9" ht="16" x14ac:dyDescent="0.15">
      <c r="A34" s="112" t="s">
        <v>206</v>
      </c>
      <c r="B34" s="487" t="s">
        <v>1056</v>
      </c>
      <c r="C34" s="437" t="s">
        <v>1000</v>
      </c>
      <c r="D34" s="89">
        <v>2020</v>
      </c>
      <c r="E34" s="89">
        <v>2021</v>
      </c>
      <c r="F34" s="89">
        <v>2022</v>
      </c>
      <c r="G34" s="89">
        <v>2023</v>
      </c>
      <c r="H34" s="89">
        <v>2024</v>
      </c>
    </row>
    <row r="35" spans="1:9" ht="17" x14ac:dyDescent="0.15">
      <c r="A35" s="112" t="s">
        <v>207</v>
      </c>
      <c r="B35" s="488" t="s">
        <v>957</v>
      </c>
      <c r="C35" s="473" t="s">
        <v>958</v>
      </c>
      <c r="D35" s="130">
        <v>68661354.620000005</v>
      </c>
      <c r="E35" s="99">
        <v>63859443</v>
      </c>
      <c r="F35" s="99">
        <v>63541232</v>
      </c>
      <c r="G35" s="99">
        <v>63682939</v>
      </c>
      <c r="H35" s="329">
        <v>80199056</v>
      </c>
    </row>
    <row r="36" spans="1:9" ht="17" x14ac:dyDescent="0.15">
      <c r="A36" s="112" t="s">
        <v>208</v>
      </c>
      <c r="B36" s="489" t="s">
        <v>1057</v>
      </c>
      <c r="C36" s="490"/>
      <c r="D36" s="131"/>
      <c r="E36" s="140"/>
      <c r="F36" s="140"/>
      <c r="G36" s="140"/>
      <c r="H36" s="140"/>
    </row>
    <row r="37" spans="1:9" ht="17" x14ac:dyDescent="0.15">
      <c r="A37" s="112" t="s">
        <v>209</v>
      </c>
      <c r="B37" s="491" t="s">
        <v>1058</v>
      </c>
      <c r="C37" s="492" t="s">
        <v>958</v>
      </c>
      <c r="D37" s="121">
        <v>68448926.819999993</v>
      </c>
      <c r="E37" s="92">
        <v>63631571</v>
      </c>
      <c r="F37" s="92">
        <v>63310983</v>
      </c>
      <c r="G37" s="92">
        <v>63457119</v>
      </c>
      <c r="H37" s="326">
        <v>79968017</v>
      </c>
    </row>
    <row r="38" spans="1:9" ht="17" x14ac:dyDescent="0.15">
      <c r="A38" s="112" t="s">
        <v>210</v>
      </c>
      <c r="B38" s="491" t="s">
        <v>1059</v>
      </c>
      <c r="C38" s="492" t="s">
        <v>958</v>
      </c>
      <c r="D38" s="121">
        <v>123750</v>
      </c>
      <c r="E38" s="92">
        <v>129740</v>
      </c>
      <c r="F38" s="92">
        <v>135155</v>
      </c>
      <c r="G38" s="92">
        <v>132851</v>
      </c>
      <c r="H38" s="326">
        <v>137800</v>
      </c>
      <c r="I38" s="119"/>
    </row>
    <row r="39" spans="1:9" ht="17" x14ac:dyDescent="0.15">
      <c r="A39" s="112" t="s">
        <v>211</v>
      </c>
      <c r="B39" s="491" t="s">
        <v>1060</v>
      </c>
      <c r="C39" s="492" t="s">
        <v>958</v>
      </c>
      <c r="D39" s="121">
        <v>17701.66</v>
      </c>
      <c r="E39" s="92">
        <v>19682</v>
      </c>
      <c r="F39" s="92">
        <v>18134</v>
      </c>
      <c r="G39" s="92">
        <v>16667</v>
      </c>
      <c r="H39" s="326">
        <v>15764</v>
      </c>
    </row>
    <row r="40" spans="1:9" ht="17" x14ac:dyDescent="0.15">
      <c r="A40" s="112" t="s">
        <v>212</v>
      </c>
      <c r="B40" s="491" t="s">
        <v>1061</v>
      </c>
      <c r="C40" s="492" t="s">
        <v>958</v>
      </c>
      <c r="D40" s="121">
        <v>3498.15</v>
      </c>
      <c r="E40" s="92">
        <v>3567</v>
      </c>
      <c r="F40" s="92">
        <v>2272</v>
      </c>
      <c r="G40" s="92">
        <v>2752</v>
      </c>
      <c r="H40" s="326">
        <v>2421</v>
      </c>
    </row>
    <row r="41" spans="1:9" ht="17" x14ac:dyDescent="0.15">
      <c r="A41" s="112" t="s">
        <v>213</v>
      </c>
      <c r="B41" s="491" t="s">
        <v>1062</v>
      </c>
      <c r="C41" s="492" t="s">
        <v>958</v>
      </c>
      <c r="D41" s="121">
        <v>67478</v>
      </c>
      <c r="E41" s="93">
        <v>74883</v>
      </c>
      <c r="F41" s="93">
        <v>74688</v>
      </c>
      <c r="G41" s="93">
        <v>73299</v>
      </c>
      <c r="H41" s="317">
        <v>74712</v>
      </c>
    </row>
    <row r="42" spans="1:9" ht="17" x14ac:dyDescent="0.15">
      <c r="A42" s="112" t="s">
        <v>214</v>
      </c>
      <c r="B42" s="472" t="s">
        <v>1063</v>
      </c>
      <c r="C42" s="473"/>
      <c r="D42" s="123"/>
      <c r="E42" s="98"/>
      <c r="F42" s="98"/>
      <c r="G42" s="98"/>
      <c r="H42" s="98"/>
    </row>
    <row r="43" spans="1:9" ht="17" x14ac:dyDescent="0.15">
      <c r="A43" s="112" t="s">
        <v>215</v>
      </c>
      <c r="B43" s="474" t="s">
        <v>1064</v>
      </c>
      <c r="C43" s="475" t="s">
        <v>958</v>
      </c>
      <c r="D43" s="121">
        <v>89758.02</v>
      </c>
      <c r="E43" s="92">
        <v>99203</v>
      </c>
      <c r="F43" s="92">
        <v>96571</v>
      </c>
      <c r="G43" s="92">
        <v>94694</v>
      </c>
      <c r="H43" s="326">
        <v>95063</v>
      </c>
    </row>
    <row r="44" spans="1:9" ht="17" x14ac:dyDescent="0.15">
      <c r="A44" s="112" t="s">
        <v>216</v>
      </c>
      <c r="B44" s="474" t="s">
        <v>1065</v>
      </c>
      <c r="C44" s="475" t="s">
        <v>958</v>
      </c>
      <c r="D44" s="121">
        <v>68447846.599999994</v>
      </c>
      <c r="E44" s="92">
        <v>63630500</v>
      </c>
      <c r="F44" s="92">
        <v>63309506</v>
      </c>
      <c r="G44" s="92">
        <v>63455394</v>
      </c>
      <c r="H44" s="326">
        <v>79966299</v>
      </c>
    </row>
    <row r="45" spans="1:9" ht="17" x14ac:dyDescent="0.15">
      <c r="A45" s="112" t="s">
        <v>217</v>
      </c>
      <c r="B45" s="474" t="s">
        <v>1066</v>
      </c>
      <c r="C45" s="475" t="s">
        <v>958</v>
      </c>
      <c r="D45" s="121">
        <v>123750</v>
      </c>
      <c r="E45" s="93">
        <v>129740</v>
      </c>
      <c r="F45" s="93">
        <v>135155</v>
      </c>
      <c r="G45" s="93">
        <v>132851</v>
      </c>
      <c r="H45" s="317">
        <v>137694</v>
      </c>
      <c r="I45" s="119"/>
    </row>
    <row r="46" spans="1:9" ht="17" x14ac:dyDescent="0.15">
      <c r="A46" s="112" t="s">
        <v>218</v>
      </c>
      <c r="B46" s="472" t="s">
        <v>1045</v>
      </c>
      <c r="C46" s="473"/>
      <c r="D46" s="123"/>
      <c r="E46" s="98"/>
      <c r="F46" s="98"/>
      <c r="G46" s="98"/>
      <c r="H46" s="98"/>
    </row>
    <row r="47" spans="1:9" ht="16" x14ac:dyDescent="0.15">
      <c r="A47" s="112" t="s">
        <v>219</v>
      </c>
      <c r="B47" s="476" t="s">
        <v>1046</v>
      </c>
      <c r="C47" s="477" t="s">
        <v>958</v>
      </c>
      <c r="D47" s="125">
        <v>68517720.560000002</v>
      </c>
      <c r="E47" s="92">
        <v>63707852</v>
      </c>
      <c r="F47" s="92">
        <v>63387224</v>
      </c>
      <c r="G47" s="92">
        <v>63532796</v>
      </c>
      <c r="H47" s="324" t="s">
        <v>240</v>
      </c>
    </row>
    <row r="48" spans="1:9" ht="17" x14ac:dyDescent="0.15">
      <c r="A48" s="112" t="s">
        <v>220</v>
      </c>
      <c r="B48" s="491" t="s">
        <v>1047</v>
      </c>
      <c r="C48" s="492" t="s">
        <v>958</v>
      </c>
      <c r="D48" s="126">
        <v>143634.06</v>
      </c>
      <c r="E48" s="93">
        <v>151592</v>
      </c>
      <c r="F48" s="93">
        <v>154008</v>
      </c>
      <c r="G48" s="93">
        <v>150064</v>
      </c>
      <c r="H48" s="317">
        <v>153793</v>
      </c>
    </row>
    <row r="49" spans="1:10" ht="17" x14ac:dyDescent="0.15">
      <c r="A49" s="112" t="s">
        <v>221</v>
      </c>
      <c r="B49" s="488" t="s">
        <v>1067</v>
      </c>
      <c r="C49" s="493" t="s">
        <v>958</v>
      </c>
      <c r="D49" s="116">
        <v>3420.39</v>
      </c>
      <c r="E49" s="141">
        <v>2973</v>
      </c>
      <c r="F49" s="141">
        <v>3011</v>
      </c>
      <c r="G49" s="141">
        <v>3326</v>
      </c>
      <c r="H49" s="330">
        <v>3293</v>
      </c>
    </row>
    <row r="50" spans="1:10" ht="17" x14ac:dyDescent="0.15">
      <c r="A50" s="112" t="s">
        <v>222</v>
      </c>
      <c r="B50" s="472" t="s">
        <v>1045</v>
      </c>
      <c r="C50" s="473"/>
      <c r="D50" s="123"/>
      <c r="E50" s="98"/>
      <c r="F50" s="98"/>
      <c r="G50" s="98"/>
      <c r="H50" s="98"/>
    </row>
    <row r="51" spans="1:10" ht="16" x14ac:dyDescent="0.15">
      <c r="A51" s="112" t="s">
        <v>223</v>
      </c>
      <c r="B51" s="476" t="s">
        <v>1046</v>
      </c>
      <c r="C51" s="477" t="s">
        <v>958</v>
      </c>
      <c r="D51" s="125">
        <v>45.7</v>
      </c>
      <c r="E51" s="90">
        <v>45</v>
      </c>
      <c r="F51" s="90">
        <v>38</v>
      </c>
      <c r="G51" s="90">
        <v>151</v>
      </c>
      <c r="H51" s="324">
        <v>127</v>
      </c>
    </row>
    <row r="52" spans="1:10" ht="17" x14ac:dyDescent="0.15">
      <c r="A52" s="112" t="s">
        <v>224</v>
      </c>
      <c r="B52" s="478" t="s">
        <v>1047</v>
      </c>
      <c r="C52" s="479" t="s">
        <v>958</v>
      </c>
      <c r="D52" s="126">
        <v>3374.69</v>
      </c>
      <c r="E52" s="93">
        <v>2928</v>
      </c>
      <c r="F52" s="93">
        <v>2973</v>
      </c>
      <c r="G52" s="93">
        <v>3175</v>
      </c>
      <c r="H52" s="317">
        <v>3166</v>
      </c>
    </row>
    <row r="53" spans="1:10" ht="16" x14ac:dyDescent="0.2">
      <c r="A53" s="112" t="s">
        <v>225</v>
      </c>
      <c r="B53" s="494"/>
      <c r="C53" s="495"/>
      <c r="D53" s="132"/>
      <c r="E53" s="132"/>
      <c r="F53" s="132"/>
      <c r="G53" s="132"/>
      <c r="H53" s="132"/>
    </row>
    <row r="54" spans="1:10" ht="16" x14ac:dyDescent="0.15">
      <c r="A54" s="112" t="s">
        <v>226</v>
      </c>
      <c r="B54" s="496" t="s">
        <v>1068</v>
      </c>
      <c r="C54" s="497" t="s">
        <v>1000</v>
      </c>
      <c r="D54" s="133">
        <v>2020</v>
      </c>
      <c r="E54" s="89">
        <v>2021</v>
      </c>
      <c r="F54" s="89">
        <v>2022</v>
      </c>
      <c r="G54" s="89">
        <v>2023</v>
      </c>
      <c r="H54" s="89">
        <v>2024</v>
      </c>
    </row>
    <row r="55" spans="1:10" ht="17" x14ac:dyDescent="0.15">
      <c r="A55" s="112" t="s">
        <v>227</v>
      </c>
      <c r="B55" s="472" t="s">
        <v>1069</v>
      </c>
      <c r="C55" s="473" t="s">
        <v>958</v>
      </c>
      <c r="D55" s="130">
        <v>68870725.430000007</v>
      </c>
      <c r="E55" s="99">
        <v>64077562</v>
      </c>
      <c r="F55" s="99">
        <v>63762226</v>
      </c>
      <c r="G55" s="99">
        <v>63923742</v>
      </c>
      <c r="H55" s="329">
        <v>80431713</v>
      </c>
    </row>
    <row r="56" spans="1:10" ht="16" x14ac:dyDescent="0.15">
      <c r="A56" s="112" t="s">
        <v>228</v>
      </c>
      <c r="B56" s="476" t="s">
        <v>1070</v>
      </c>
      <c r="C56" s="477" t="s">
        <v>958</v>
      </c>
      <c r="D56" s="121">
        <v>68596920.489999995</v>
      </c>
      <c r="E56" s="92">
        <v>63786684</v>
      </c>
      <c r="F56" s="92">
        <v>63456373</v>
      </c>
      <c r="G56" s="92">
        <v>63623401</v>
      </c>
      <c r="H56" s="326">
        <v>80132524</v>
      </c>
      <c r="I56" s="119"/>
    </row>
    <row r="57" spans="1:10" ht="16" x14ac:dyDescent="0.15">
      <c r="A57" s="112" t="s">
        <v>229</v>
      </c>
      <c r="B57" s="476" t="s">
        <v>1071</v>
      </c>
      <c r="C57" s="477" t="s">
        <v>958</v>
      </c>
      <c r="D57" s="121">
        <v>11395.44</v>
      </c>
      <c r="E57" s="92">
        <v>11164</v>
      </c>
      <c r="F57" s="92">
        <v>11455</v>
      </c>
      <c r="G57" s="92">
        <v>10755</v>
      </c>
      <c r="H57" s="326">
        <v>9924</v>
      </c>
      <c r="I57" s="119"/>
    </row>
    <row r="58" spans="1:10" ht="17" x14ac:dyDescent="0.15">
      <c r="A58" s="112" t="s">
        <v>230</v>
      </c>
      <c r="B58" s="474" t="s">
        <v>1072</v>
      </c>
      <c r="C58" s="475" t="s">
        <v>958</v>
      </c>
      <c r="D58" s="121">
        <v>131345.67000000001</v>
      </c>
      <c r="E58" s="92">
        <v>143824</v>
      </c>
      <c r="F58" s="92">
        <v>147990</v>
      </c>
      <c r="G58" s="92">
        <v>145678</v>
      </c>
      <c r="H58" s="326">
        <v>141982</v>
      </c>
    </row>
    <row r="59" spans="1:10" ht="17" x14ac:dyDescent="0.15">
      <c r="A59" s="112" t="s">
        <v>231</v>
      </c>
      <c r="B59" s="474" t="s">
        <v>1044</v>
      </c>
      <c r="C59" s="475" t="s">
        <v>958</v>
      </c>
      <c r="D59" s="121">
        <v>125000</v>
      </c>
      <c r="E59" s="92">
        <v>131050</v>
      </c>
      <c r="F59" s="92">
        <v>136520</v>
      </c>
      <c r="G59" s="92">
        <v>136960</v>
      </c>
      <c r="H59" s="326">
        <v>140516</v>
      </c>
      <c r="J59" s="134"/>
    </row>
    <row r="60" spans="1:10" ht="17" x14ac:dyDescent="0.15">
      <c r="A60" s="112" t="s">
        <v>232</v>
      </c>
      <c r="B60" s="474" t="s">
        <v>1023</v>
      </c>
      <c r="C60" s="475" t="s">
        <v>958</v>
      </c>
      <c r="D60" s="121">
        <v>6063.82</v>
      </c>
      <c r="E60" s="93">
        <v>4841</v>
      </c>
      <c r="F60" s="94" t="s">
        <v>241</v>
      </c>
      <c r="G60" s="93">
        <v>6948</v>
      </c>
      <c r="H60" s="317">
        <v>6766</v>
      </c>
    </row>
    <row r="61" spans="1:10" ht="17" x14ac:dyDescent="0.15">
      <c r="A61" s="112" t="s">
        <v>233</v>
      </c>
      <c r="B61" s="472" t="s">
        <v>1073</v>
      </c>
      <c r="C61" s="473"/>
      <c r="D61" s="135"/>
      <c r="E61" s="98"/>
      <c r="F61" s="98"/>
      <c r="G61" s="98"/>
      <c r="H61" s="98"/>
    </row>
    <row r="62" spans="1:10" ht="17" x14ac:dyDescent="0.15">
      <c r="A62" s="112" t="s">
        <v>234</v>
      </c>
      <c r="B62" s="498" t="s">
        <v>1074</v>
      </c>
      <c r="C62" s="499" t="s">
        <v>958</v>
      </c>
      <c r="D62" s="125">
        <v>209370.82</v>
      </c>
      <c r="E62" s="142">
        <v>218119</v>
      </c>
      <c r="F62" s="142">
        <v>220994</v>
      </c>
      <c r="G62" s="142">
        <v>240803</v>
      </c>
      <c r="H62" s="331">
        <v>232657</v>
      </c>
    </row>
    <row r="63" spans="1:10" ht="17" x14ac:dyDescent="0.15">
      <c r="A63" s="112" t="s">
        <v>235</v>
      </c>
      <c r="B63" s="500" t="s">
        <v>1075</v>
      </c>
      <c r="C63" s="501" t="s">
        <v>958</v>
      </c>
      <c r="D63" s="126">
        <v>31362.76</v>
      </c>
      <c r="E63" s="93">
        <v>29875</v>
      </c>
      <c r="F63" s="93">
        <v>29446</v>
      </c>
      <c r="G63" s="93">
        <v>26790</v>
      </c>
      <c r="H63" s="317">
        <v>25231</v>
      </c>
    </row>
    <row r="64" spans="1:10" ht="17" x14ac:dyDescent="0.15">
      <c r="A64" s="112" t="s">
        <v>236</v>
      </c>
      <c r="B64" s="489" t="s">
        <v>1076</v>
      </c>
      <c r="C64" s="490"/>
      <c r="D64" s="136"/>
      <c r="E64" s="136"/>
      <c r="F64" s="136"/>
      <c r="G64" s="136"/>
      <c r="H64" s="135"/>
      <c r="I64" s="137"/>
    </row>
    <row r="65" spans="1:8" ht="17" x14ac:dyDescent="0.15">
      <c r="A65" s="112" t="s">
        <v>237</v>
      </c>
      <c r="B65" s="498" t="s">
        <v>1077</v>
      </c>
      <c r="C65" s="499" t="s">
        <v>958</v>
      </c>
      <c r="D65" s="676">
        <v>16.5779</v>
      </c>
      <c r="E65" s="676">
        <v>18.055710000000001</v>
      </c>
      <c r="F65" s="676">
        <v>18.272770000000001</v>
      </c>
      <c r="G65" s="676">
        <v>22.343</v>
      </c>
      <c r="H65" s="677">
        <v>23.928999999999998</v>
      </c>
    </row>
    <row r="66" spans="1:8" ht="16" x14ac:dyDescent="0.15">
      <c r="A66" s="112" t="s">
        <v>238</v>
      </c>
      <c r="B66" s="502" t="s">
        <v>1078</v>
      </c>
      <c r="C66" s="503" t="s">
        <v>958</v>
      </c>
      <c r="D66" s="126">
        <v>3581564.9</v>
      </c>
      <c r="E66" s="126">
        <v>3935063.11</v>
      </c>
      <c r="F66" s="126">
        <v>3978464.15</v>
      </c>
      <c r="G66" s="126">
        <v>3928414.32</v>
      </c>
      <c r="H66" s="317">
        <v>4077213</v>
      </c>
    </row>
  </sheetData>
  <sheetProtection algorithmName="SHA-512" hashValue="aSYrrWG76VHSg9buXMovK4ex01CQVFvenktwBs+tgYvcM/XNZle9Px4EVP8PNZrDLDZsIoy6TpRNBMcXwmQzsw==" saltValue="i8DvZ1ORTMiK1MCtrb6Yhg==" spinCount="100000" sheet="1" objects="1" scenarios="1"/>
  <mergeCells count="1">
    <mergeCell ref="B3:H3"/>
  </mergeCells>
  <hyperlinks>
    <hyperlink ref="B2" display="Content!A1" xr:uid="{6D228753-7CDD-864B-93C6-21EAF84925D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1F51-8A69-9742-9E91-A8D00D6222C4}">
  <dimension ref="A1:H77"/>
  <sheetViews>
    <sheetView showGridLines="0" topLeftCell="B47" zoomScaleNormal="61" workbookViewId="0">
      <selection activeCell="B1" sqref="B1:C1048576"/>
    </sheetView>
  </sheetViews>
  <sheetFormatPr baseColWidth="10" defaultColWidth="8.6640625" defaultRowHeight="16" x14ac:dyDescent="0.2"/>
  <cols>
    <col min="1" max="1" width="6.83203125" style="5" customWidth="1"/>
    <col min="2" max="2" width="75.5" customWidth="1"/>
    <col min="3" max="8" width="25.5" style="145" customWidth="1"/>
  </cols>
  <sheetData>
    <row r="1" spans="1:8" s="5" customFormat="1" ht="71" customHeight="1" x14ac:dyDescent="0.2">
      <c r="A1" s="5">
        <v>1</v>
      </c>
      <c r="B1" s="5">
        <v>2</v>
      </c>
      <c r="C1" s="5">
        <v>3</v>
      </c>
      <c r="D1" s="5">
        <v>4</v>
      </c>
      <c r="E1" s="5">
        <v>4</v>
      </c>
      <c r="F1" s="5">
        <v>5</v>
      </c>
      <c r="G1" s="5">
        <v>6</v>
      </c>
      <c r="H1" s="5">
        <v>7</v>
      </c>
    </row>
    <row r="2" spans="1:8" ht="18.5" customHeight="1" x14ac:dyDescent="0.25">
      <c r="A2" s="2" t="s">
        <v>242</v>
      </c>
      <c r="B2" s="143" t="str" cm="1">
        <f t="array" ref="B2">_xlfn.IFS([1]Content_!$D$7=1,VLOOKUP([1]Energy!$A2,[1]Translation!$A:$S,[1]Energy!B$1,FALSE),[1]Content_!$D$7=2,VLOOKUP([1]Energy!$A2,[1]Translation!$A:$S,[1]Energy!B$1+6,FALSE),[1]Content_!$D$7=3,VLOOKUP([1]Energy!$A2,[1]Translation!$A:$S,[1]Energy!B$1+12,FALSE))</f>
        <v>Энергопотребление</v>
      </c>
      <c r="C2" s="144"/>
    </row>
    <row r="3" spans="1:8" ht="61" customHeight="1" x14ac:dyDescent="0.2">
      <c r="A3" s="2" t="s">
        <v>243</v>
      </c>
      <c r="B3" s="687" t="s">
        <v>1377</v>
      </c>
      <c r="C3" s="687"/>
      <c r="D3" s="687"/>
      <c r="E3" s="687"/>
      <c r="F3" s="687"/>
      <c r="G3" s="687"/>
      <c r="H3" s="687"/>
    </row>
    <row r="4" spans="1:8" ht="17.5" customHeight="1" x14ac:dyDescent="0.2">
      <c r="A4" s="2" t="s">
        <v>244</v>
      </c>
    </row>
    <row r="5" spans="1:8" x14ac:dyDescent="0.2">
      <c r="A5" s="2" t="s">
        <v>245</v>
      </c>
      <c r="B5" s="436" t="s">
        <v>1079</v>
      </c>
      <c r="C5" s="437" t="s">
        <v>1000</v>
      </c>
      <c r="D5" s="89">
        <v>2020</v>
      </c>
      <c r="E5" s="89">
        <v>2021</v>
      </c>
      <c r="F5" s="89">
        <v>2022</v>
      </c>
      <c r="G5" s="89">
        <v>2023</v>
      </c>
      <c r="H5" s="89">
        <v>2024</v>
      </c>
    </row>
    <row r="6" spans="1:8" ht="20" customHeight="1" x14ac:dyDescent="0.2">
      <c r="A6" s="2" t="s">
        <v>246</v>
      </c>
      <c r="B6" s="505" t="s">
        <v>959</v>
      </c>
      <c r="C6" s="506" t="s">
        <v>963</v>
      </c>
      <c r="D6" s="130">
        <v>500869.94</v>
      </c>
      <c r="E6" s="99">
        <v>570686</v>
      </c>
      <c r="F6" s="99">
        <v>555938</v>
      </c>
      <c r="G6" s="99">
        <v>531895</v>
      </c>
      <c r="H6" s="329">
        <v>552735</v>
      </c>
    </row>
    <row r="7" spans="1:8" x14ac:dyDescent="0.2">
      <c r="A7" s="2" t="s">
        <v>247</v>
      </c>
      <c r="B7" s="507" t="s">
        <v>1080</v>
      </c>
      <c r="C7" s="495" t="s">
        <v>963</v>
      </c>
      <c r="D7" s="121">
        <v>28969.64</v>
      </c>
      <c r="E7" s="92">
        <v>30634</v>
      </c>
      <c r="F7" s="92">
        <v>31685</v>
      </c>
      <c r="G7" s="92">
        <v>32972</v>
      </c>
      <c r="H7" s="326">
        <v>33948</v>
      </c>
    </row>
    <row r="8" spans="1:8" x14ac:dyDescent="0.2">
      <c r="A8" s="2" t="s">
        <v>248</v>
      </c>
      <c r="B8" s="508" t="s">
        <v>1081</v>
      </c>
      <c r="C8" s="495" t="s">
        <v>963</v>
      </c>
      <c r="D8" s="121">
        <v>1007.3</v>
      </c>
      <c r="E8" s="90">
        <v>928</v>
      </c>
      <c r="F8" s="90">
        <v>880</v>
      </c>
      <c r="G8" s="92">
        <v>1090</v>
      </c>
      <c r="H8" s="326">
        <v>1153</v>
      </c>
    </row>
    <row r="9" spans="1:8" x14ac:dyDescent="0.2">
      <c r="A9" s="2" t="s">
        <v>249</v>
      </c>
      <c r="B9" s="508" t="s">
        <v>1082</v>
      </c>
      <c r="C9" s="495" t="s">
        <v>963</v>
      </c>
      <c r="D9" s="121">
        <v>27962.34</v>
      </c>
      <c r="E9" s="92">
        <v>29706</v>
      </c>
      <c r="F9" s="92">
        <v>30806</v>
      </c>
      <c r="G9" s="92">
        <v>31882</v>
      </c>
      <c r="H9" s="326">
        <v>32795</v>
      </c>
    </row>
    <row r="10" spans="1:8" x14ac:dyDescent="0.2">
      <c r="A10" s="2" t="s">
        <v>250</v>
      </c>
      <c r="B10" s="507" t="s">
        <v>1083</v>
      </c>
      <c r="C10" s="495" t="s">
        <v>963</v>
      </c>
      <c r="D10" s="121">
        <v>49876.68</v>
      </c>
      <c r="E10" s="92">
        <v>45385</v>
      </c>
      <c r="F10" s="92">
        <v>50255</v>
      </c>
      <c r="G10" s="92">
        <v>47523</v>
      </c>
      <c r="H10" s="326">
        <v>42586</v>
      </c>
    </row>
    <row r="11" spans="1:8" ht="17" x14ac:dyDescent="0.2">
      <c r="A11" s="2" t="s">
        <v>251</v>
      </c>
      <c r="B11" s="474" t="s">
        <v>1084</v>
      </c>
      <c r="C11" s="475" t="s">
        <v>963</v>
      </c>
      <c r="D11" s="121">
        <v>42205.89</v>
      </c>
      <c r="E11" s="92">
        <v>39700</v>
      </c>
      <c r="F11" s="92">
        <v>46372</v>
      </c>
      <c r="G11" s="92">
        <v>42380</v>
      </c>
      <c r="H11" s="326">
        <v>38495</v>
      </c>
    </row>
    <row r="12" spans="1:8" ht="17" x14ac:dyDescent="0.2">
      <c r="A12" s="2" t="s">
        <v>252</v>
      </c>
      <c r="B12" s="474" t="s">
        <v>1085</v>
      </c>
      <c r="C12" s="475" t="s">
        <v>963</v>
      </c>
      <c r="D12" s="121">
        <v>780.51</v>
      </c>
      <c r="E12" s="90">
        <v>652</v>
      </c>
      <c r="F12" s="90">
        <v>958</v>
      </c>
      <c r="G12" s="92">
        <v>1169</v>
      </c>
      <c r="H12" s="326">
        <v>1184</v>
      </c>
    </row>
    <row r="13" spans="1:8" x14ac:dyDescent="0.2">
      <c r="A13" s="2" t="s">
        <v>253</v>
      </c>
      <c r="B13" s="508" t="s">
        <v>1086</v>
      </c>
      <c r="C13" s="495" t="s">
        <v>963</v>
      </c>
      <c r="D13" s="121">
        <v>6836.35</v>
      </c>
      <c r="E13" s="92">
        <v>5006</v>
      </c>
      <c r="F13" s="92">
        <v>2924</v>
      </c>
      <c r="G13" s="92">
        <v>3975</v>
      </c>
      <c r="H13" s="326">
        <v>2907</v>
      </c>
    </row>
    <row r="14" spans="1:8" x14ac:dyDescent="0.2">
      <c r="A14" s="2" t="s">
        <v>254</v>
      </c>
      <c r="B14" s="508" t="s">
        <v>1087</v>
      </c>
      <c r="C14" s="495" t="s">
        <v>963</v>
      </c>
      <c r="D14" s="121">
        <v>53.93</v>
      </c>
      <c r="E14" s="90">
        <v>28</v>
      </c>
      <c r="F14" s="90">
        <v>1</v>
      </c>
      <c r="G14" s="90">
        <v>0</v>
      </c>
      <c r="H14" s="324" t="s">
        <v>153</v>
      </c>
    </row>
    <row r="15" spans="1:8" ht="17" x14ac:dyDescent="0.2">
      <c r="A15" s="2" t="s">
        <v>255</v>
      </c>
      <c r="B15" s="509" t="s">
        <v>1088</v>
      </c>
      <c r="C15" s="475" t="s">
        <v>963</v>
      </c>
      <c r="D15" s="121">
        <v>13931.63</v>
      </c>
      <c r="E15" s="92">
        <v>14461</v>
      </c>
      <c r="F15" s="92">
        <v>15702</v>
      </c>
      <c r="G15" s="92">
        <v>12933</v>
      </c>
      <c r="H15" s="326">
        <v>13809</v>
      </c>
    </row>
    <row r="16" spans="1:8" ht="17" x14ac:dyDescent="0.2">
      <c r="A16" s="2" t="s">
        <v>256</v>
      </c>
      <c r="B16" s="509" t="s">
        <v>1089</v>
      </c>
      <c r="C16" s="475" t="s">
        <v>963</v>
      </c>
      <c r="D16" s="121">
        <v>293556.12</v>
      </c>
      <c r="E16" s="92">
        <v>334710</v>
      </c>
      <c r="F16" s="92">
        <v>328633</v>
      </c>
      <c r="G16" s="92">
        <v>327121</v>
      </c>
      <c r="H16" s="326">
        <v>338750</v>
      </c>
    </row>
    <row r="17" spans="1:8" ht="17" x14ac:dyDescent="0.2">
      <c r="A17" s="2" t="s">
        <v>257</v>
      </c>
      <c r="B17" s="509" t="s">
        <v>1090</v>
      </c>
      <c r="C17" s="475" t="s">
        <v>963</v>
      </c>
      <c r="D17" s="121">
        <v>114535.87</v>
      </c>
      <c r="E17" s="92">
        <v>145496</v>
      </c>
      <c r="F17" s="92">
        <v>129662</v>
      </c>
      <c r="G17" s="92">
        <v>111346</v>
      </c>
      <c r="H17" s="326">
        <v>123641</v>
      </c>
    </row>
    <row r="18" spans="1:8" x14ac:dyDescent="0.2">
      <c r="A18" s="2" t="s">
        <v>258</v>
      </c>
      <c r="B18" s="508" t="s">
        <v>1091</v>
      </c>
      <c r="C18" s="495" t="s">
        <v>963</v>
      </c>
      <c r="D18" s="121">
        <v>97069.34</v>
      </c>
      <c r="E18" s="92">
        <v>127248</v>
      </c>
      <c r="F18" s="92">
        <v>112458</v>
      </c>
      <c r="G18" s="92">
        <v>94789</v>
      </c>
      <c r="H18" s="326">
        <v>104826</v>
      </c>
    </row>
    <row r="19" spans="1:8" ht="17" x14ac:dyDescent="0.2">
      <c r="A19" s="2" t="s">
        <v>259</v>
      </c>
      <c r="B19" s="474" t="s">
        <v>1092</v>
      </c>
      <c r="C19" s="475" t="s">
        <v>963</v>
      </c>
      <c r="D19" s="121">
        <v>17256.52</v>
      </c>
      <c r="E19" s="92">
        <v>18036</v>
      </c>
      <c r="F19" s="92">
        <v>17103</v>
      </c>
      <c r="G19" s="92">
        <v>16484</v>
      </c>
      <c r="H19" s="326">
        <v>18723</v>
      </c>
    </row>
    <row r="20" spans="1:8" x14ac:dyDescent="0.2">
      <c r="A20" s="2" t="s">
        <v>260</v>
      </c>
      <c r="B20" s="508" t="s">
        <v>1093</v>
      </c>
      <c r="C20" s="495" t="s">
        <v>963</v>
      </c>
      <c r="D20" s="121">
        <v>214.05</v>
      </c>
      <c r="E20" s="94">
        <v>217</v>
      </c>
      <c r="F20" s="94">
        <v>102</v>
      </c>
      <c r="G20" s="94">
        <v>73</v>
      </c>
      <c r="H20" s="325">
        <v>92</v>
      </c>
    </row>
    <row r="21" spans="1:8" ht="17" x14ac:dyDescent="0.2">
      <c r="A21" s="2" t="s">
        <v>261</v>
      </c>
      <c r="B21" s="456" t="s">
        <v>1094</v>
      </c>
      <c r="C21" s="453" t="s">
        <v>963</v>
      </c>
      <c r="D21" s="130">
        <v>0</v>
      </c>
      <c r="E21" s="96">
        <v>26</v>
      </c>
      <c r="F21" s="96">
        <v>46</v>
      </c>
      <c r="G21" s="96">
        <v>17</v>
      </c>
      <c r="H21" s="328">
        <v>42</v>
      </c>
    </row>
    <row r="22" spans="1:8" x14ac:dyDescent="0.2">
      <c r="A22" s="2" t="s">
        <v>262</v>
      </c>
      <c r="B22" s="510" t="s">
        <v>1095</v>
      </c>
      <c r="C22" s="495" t="s">
        <v>963</v>
      </c>
      <c r="D22" s="149">
        <v>0</v>
      </c>
      <c r="E22" s="94">
        <v>26</v>
      </c>
      <c r="F22" s="94">
        <v>46</v>
      </c>
      <c r="G22" s="94">
        <v>17</v>
      </c>
      <c r="H22" s="325">
        <v>42</v>
      </c>
    </row>
    <row r="23" spans="1:8" ht="17" x14ac:dyDescent="0.2">
      <c r="A23" s="2" t="s">
        <v>263</v>
      </c>
      <c r="B23" s="511" t="s">
        <v>1096</v>
      </c>
      <c r="C23" s="447" t="s">
        <v>963</v>
      </c>
      <c r="D23" s="130">
        <v>247439.29</v>
      </c>
      <c r="E23" s="99">
        <v>269337</v>
      </c>
      <c r="F23" s="99">
        <v>250808</v>
      </c>
      <c r="G23" s="99">
        <v>247798</v>
      </c>
      <c r="H23" s="329">
        <v>258186</v>
      </c>
    </row>
    <row r="24" spans="1:8" x14ac:dyDescent="0.2">
      <c r="A24" s="2" t="s">
        <v>264</v>
      </c>
      <c r="B24" s="507" t="s">
        <v>1097</v>
      </c>
      <c r="C24" s="495" t="s">
        <v>963</v>
      </c>
      <c r="D24" s="121">
        <v>177418</v>
      </c>
      <c r="E24" s="92">
        <v>199321</v>
      </c>
      <c r="F24" s="92">
        <v>201676</v>
      </c>
      <c r="G24" s="92">
        <v>198360</v>
      </c>
      <c r="H24" s="326">
        <v>200653</v>
      </c>
    </row>
    <row r="25" spans="1:8" x14ac:dyDescent="0.2">
      <c r="A25" s="2" t="s">
        <v>265</v>
      </c>
      <c r="B25" s="512" t="s">
        <v>142</v>
      </c>
      <c r="C25" s="495" t="s">
        <v>963</v>
      </c>
      <c r="D25" s="121">
        <v>59850</v>
      </c>
      <c r="E25" s="92">
        <v>62564</v>
      </c>
      <c r="F25" s="92">
        <v>61794</v>
      </c>
      <c r="G25" s="92">
        <v>60593</v>
      </c>
      <c r="H25" s="326">
        <v>48075</v>
      </c>
    </row>
    <row r="26" spans="1:8" ht="17" x14ac:dyDescent="0.2">
      <c r="A26" s="2" t="s">
        <v>266</v>
      </c>
      <c r="B26" s="513" t="s">
        <v>1098</v>
      </c>
      <c r="C26" s="514" t="s">
        <v>963</v>
      </c>
      <c r="D26" s="121">
        <v>117568</v>
      </c>
      <c r="E26" s="92">
        <v>136757</v>
      </c>
      <c r="F26" s="92">
        <v>139882</v>
      </c>
      <c r="G26" s="92">
        <v>137768</v>
      </c>
      <c r="H26" s="326">
        <v>152578</v>
      </c>
    </row>
    <row r="27" spans="1:8" ht="17" x14ac:dyDescent="0.2">
      <c r="A27" s="2" t="s">
        <v>267</v>
      </c>
      <c r="B27" s="513" t="s">
        <v>1099</v>
      </c>
      <c r="C27" s="514" t="s">
        <v>963</v>
      </c>
      <c r="D27" s="121">
        <v>123653</v>
      </c>
      <c r="E27" s="92">
        <v>143342</v>
      </c>
      <c r="F27" s="92">
        <v>146371</v>
      </c>
      <c r="G27" s="92">
        <v>143057</v>
      </c>
      <c r="H27" s="326">
        <v>137181</v>
      </c>
    </row>
    <row r="28" spans="1:8" x14ac:dyDescent="0.2">
      <c r="A28" s="2" t="s">
        <v>268</v>
      </c>
      <c r="B28" s="507" t="s">
        <v>1100</v>
      </c>
      <c r="C28" s="495" t="s">
        <v>963</v>
      </c>
      <c r="D28" s="121">
        <v>70022</v>
      </c>
      <c r="E28" s="92">
        <v>70016</v>
      </c>
      <c r="F28" s="92">
        <v>48924</v>
      </c>
      <c r="G28" s="92">
        <v>49359</v>
      </c>
      <c r="H28" s="326">
        <v>57443</v>
      </c>
    </row>
    <row r="29" spans="1:8" x14ac:dyDescent="0.2">
      <c r="A29" s="2" t="s">
        <v>269</v>
      </c>
      <c r="B29" s="512" t="s">
        <v>1101</v>
      </c>
      <c r="C29" s="495" t="s">
        <v>963</v>
      </c>
      <c r="D29" s="121">
        <v>25653</v>
      </c>
      <c r="E29" s="92">
        <v>25828</v>
      </c>
      <c r="F29" s="92">
        <v>4912</v>
      </c>
      <c r="G29" s="92">
        <v>5249</v>
      </c>
      <c r="H29" s="326">
        <v>5473</v>
      </c>
    </row>
    <row r="30" spans="1:8" ht="17" x14ac:dyDescent="0.2">
      <c r="A30" s="2" t="s">
        <v>270</v>
      </c>
      <c r="B30" s="513" t="s">
        <v>1102</v>
      </c>
      <c r="C30" s="514" t="s">
        <v>963</v>
      </c>
      <c r="D30" s="121">
        <v>44368</v>
      </c>
      <c r="E30" s="92">
        <v>44188</v>
      </c>
      <c r="F30" s="92">
        <v>44011</v>
      </c>
      <c r="G30" s="92">
        <v>44110</v>
      </c>
      <c r="H30" s="326">
        <v>51970</v>
      </c>
    </row>
    <row r="31" spans="1:8" ht="17" x14ac:dyDescent="0.2">
      <c r="A31" s="2" t="s">
        <v>271</v>
      </c>
      <c r="B31" s="513" t="s">
        <v>1103</v>
      </c>
      <c r="C31" s="514" t="s">
        <v>963</v>
      </c>
      <c r="D31" s="121">
        <v>0</v>
      </c>
      <c r="E31" s="92">
        <v>23805</v>
      </c>
      <c r="F31" s="92">
        <v>22632</v>
      </c>
      <c r="G31" s="92">
        <v>23798</v>
      </c>
      <c r="H31" s="326">
        <v>25070</v>
      </c>
    </row>
    <row r="32" spans="1:8" ht="17" x14ac:dyDescent="0.2">
      <c r="A32" s="2" t="s">
        <v>272</v>
      </c>
      <c r="B32" s="515" t="s">
        <v>1104</v>
      </c>
      <c r="C32" s="514" t="s">
        <v>963</v>
      </c>
      <c r="D32" s="121">
        <v>0</v>
      </c>
      <c r="E32" s="90">
        <v>0</v>
      </c>
      <c r="F32" s="90">
        <v>208</v>
      </c>
      <c r="G32" s="90">
        <v>79</v>
      </c>
      <c r="H32" s="324">
        <v>91</v>
      </c>
    </row>
    <row r="33" spans="1:8" ht="17" x14ac:dyDescent="0.2">
      <c r="A33" s="2" t="s">
        <v>273</v>
      </c>
      <c r="B33" s="515" t="s">
        <v>1105</v>
      </c>
      <c r="C33" s="514" t="s">
        <v>963</v>
      </c>
      <c r="D33" s="121">
        <v>0</v>
      </c>
      <c r="E33" s="94">
        <v>0</v>
      </c>
      <c r="F33" s="94">
        <v>0</v>
      </c>
      <c r="G33" s="94">
        <v>0</v>
      </c>
      <c r="H33" s="325">
        <v>0</v>
      </c>
    </row>
    <row r="34" spans="1:8" ht="17" x14ac:dyDescent="0.2">
      <c r="A34" s="2" t="s">
        <v>274</v>
      </c>
      <c r="B34" s="456" t="s">
        <v>1106</v>
      </c>
      <c r="C34" s="453" t="s">
        <v>963</v>
      </c>
      <c r="D34" s="130">
        <v>462719.93999999994</v>
      </c>
      <c r="E34" s="99">
        <v>491962</v>
      </c>
      <c r="F34" s="99">
        <v>453896</v>
      </c>
      <c r="G34" s="99">
        <v>430977</v>
      </c>
      <c r="H34" s="329">
        <v>444165</v>
      </c>
    </row>
    <row r="35" spans="1:8" ht="17" x14ac:dyDescent="0.2">
      <c r="A35" s="2" t="s">
        <v>275</v>
      </c>
      <c r="B35" s="516" t="s">
        <v>1107</v>
      </c>
      <c r="C35" s="447"/>
      <c r="D35" s="150"/>
      <c r="E35" s="94"/>
      <c r="F35" s="94"/>
      <c r="G35" s="94"/>
      <c r="H35" s="328"/>
    </row>
    <row r="36" spans="1:8" x14ac:dyDescent="0.2">
      <c r="A36" s="2" t="s">
        <v>276</v>
      </c>
      <c r="B36" s="517" t="s">
        <v>131</v>
      </c>
      <c r="C36" s="518" t="s">
        <v>963</v>
      </c>
      <c r="D36" s="125">
        <v>50937</v>
      </c>
      <c r="E36" s="92">
        <v>53853</v>
      </c>
      <c r="F36" s="92">
        <v>58200</v>
      </c>
      <c r="G36" s="92">
        <v>55083</v>
      </c>
      <c r="H36" s="326">
        <v>57285</v>
      </c>
    </row>
    <row r="37" spans="1:8" x14ac:dyDescent="0.2">
      <c r="A37" s="2" t="s">
        <v>277</v>
      </c>
      <c r="B37" s="508" t="s">
        <v>1004</v>
      </c>
      <c r="C37" s="495" t="s">
        <v>963</v>
      </c>
      <c r="D37" s="121">
        <v>71294</v>
      </c>
      <c r="E37" s="92">
        <v>67323</v>
      </c>
      <c r="F37" s="92">
        <v>68654</v>
      </c>
      <c r="G37" s="92">
        <v>64423</v>
      </c>
      <c r="H37" s="326">
        <v>59492</v>
      </c>
    </row>
    <row r="38" spans="1:8" x14ac:dyDescent="0.2">
      <c r="A38" s="2" t="s">
        <v>278</v>
      </c>
      <c r="B38" s="508" t="s">
        <v>133</v>
      </c>
      <c r="C38" s="495" t="s">
        <v>963</v>
      </c>
      <c r="D38" s="121">
        <v>5344</v>
      </c>
      <c r="E38" s="92">
        <v>5423</v>
      </c>
      <c r="F38" s="92">
        <v>5298</v>
      </c>
      <c r="G38" s="92">
        <v>4619</v>
      </c>
      <c r="H38" s="326">
        <v>4229</v>
      </c>
    </row>
    <row r="39" spans="1:8" x14ac:dyDescent="0.2">
      <c r="A39" s="2" t="s">
        <v>279</v>
      </c>
      <c r="B39" s="508" t="s">
        <v>134</v>
      </c>
      <c r="C39" s="495" t="s">
        <v>963</v>
      </c>
      <c r="D39" s="121">
        <v>69586</v>
      </c>
      <c r="E39" s="92">
        <v>92220</v>
      </c>
      <c r="F39" s="92">
        <v>54170</v>
      </c>
      <c r="G39" s="92">
        <v>40212</v>
      </c>
      <c r="H39" s="326">
        <v>46481</v>
      </c>
    </row>
    <row r="40" spans="1:8" x14ac:dyDescent="0.2">
      <c r="A40" s="2" t="s">
        <v>280</v>
      </c>
      <c r="B40" s="508" t="s">
        <v>1005</v>
      </c>
      <c r="C40" s="495" t="s">
        <v>963</v>
      </c>
      <c r="D40" s="121">
        <v>5071</v>
      </c>
      <c r="E40" s="92">
        <v>5469</v>
      </c>
      <c r="F40" s="92">
        <v>5388</v>
      </c>
      <c r="G40" s="92">
        <v>5514</v>
      </c>
      <c r="H40" s="326">
        <v>5699</v>
      </c>
    </row>
    <row r="41" spans="1:8" x14ac:dyDescent="0.2">
      <c r="A41" s="2" t="s">
        <v>281</v>
      </c>
      <c r="B41" s="508" t="s">
        <v>136</v>
      </c>
      <c r="C41" s="495" t="s">
        <v>963</v>
      </c>
      <c r="D41" s="121">
        <v>173540</v>
      </c>
      <c r="E41" s="92">
        <v>182187</v>
      </c>
      <c r="F41" s="92">
        <v>178718</v>
      </c>
      <c r="G41" s="92">
        <v>172254</v>
      </c>
      <c r="H41" s="326">
        <v>175563</v>
      </c>
    </row>
    <row r="42" spans="1:8" x14ac:dyDescent="0.2">
      <c r="A42" s="2" t="s">
        <v>282</v>
      </c>
      <c r="B42" s="508" t="s">
        <v>1006</v>
      </c>
      <c r="C42" s="495" t="s">
        <v>963</v>
      </c>
      <c r="D42" s="121">
        <v>36408</v>
      </c>
      <c r="E42" s="92">
        <v>32865</v>
      </c>
      <c r="F42" s="92">
        <v>30393</v>
      </c>
      <c r="G42" s="92">
        <v>34848</v>
      </c>
      <c r="H42" s="326">
        <v>32153</v>
      </c>
    </row>
    <row r="43" spans="1:8" x14ac:dyDescent="0.2">
      <c r="A43" s="2" t="s">
        <v>283</v>
      </c>
      <c r="B43" s="508" t="s">
        <v>1007</v>
      </c>
      <c r="C43" s="495" t="s">
        <v>963</v>
      </c>
      <c r="D43" s="121">
        <v>38659</v>
      </c>
      <c r="E43" s="92">
        <v>39760</v>
      </c>
      <c r="F43" s="92">
        <v>41186</v>
      </c>
      <c r="G43" s="92">
        <v>41599</v>
      </c>
      <c r="H43" s="326">
        <v>41928</v>
      </c>
    </row>
    <row r="44" spans="1:8" x14ac:dyDescent="0.2">
      <c r="A44" s="2" t="s">
        <v>284</v>
      </c>
      <c r="B44" s="508" t="s">
        <v>139</v>
      </c>
      <c r="C44" s="495" t="s">
        <v>963</v>
      </c>
      <c r="D44" s="121">
        <v>89</v>
      </c>
      <c r="E44" s="90">
        <v>89</v>
      </c>
      <c r="F44" s="90">
        <v>70</v>
      </c>
      <c r="G44" s="90">
        <v>32</v>
      </c>
      <c r="H44" s="324">
        <v>59</v>
      </c>
    </row>
    <row r="45" spans="1:8" x14ac:dyDescent="0.2">
      <c r="A45" s="2" t="s">
        <v>285</v>
      </c>
      <c r="B45" s="508" t="s">
        <v>1108</v>
      </c>
      <c r="C45" s="495" t="s">
        <v>963</v>
      </c>
      <c r="D45" s="121">
        <v>88</v>
      </c>
      <c r="E45" s="90">
        <v>94</v>
      </c>
      <c r="F45" s="90">
        <v>90</v>
      </c>
      <c r="G45" s="90">
        <v>104</v>
      </c>
      <c r="H45" s="324">
        <v>91</v>
      </c>
    </row>
    <row r="46" spans="1:8" x14ac:dyDescent="0.2">
      <c r="A46" s="2" t="s">
        <v>286</v>
      </c>
      <c r="B46" s="508" t="s">
        <v>1008</v>
      </c>
      <c r="C46" s="495" t="s">
        <v>963</v>
      </c>
      <c r="D46" s="121">
        <v>10150</v>
      </c>
      <c r="E46" s="92">
        <v>11039</v>
      </c>
      <c r="F46" s="92">
        <v>10375</v>
      </c>
      <c r="G46" s="92">
        <v>10770</v>
      </c>
      <c r="H46" s="326">
        <v>11370</v>
      </c>
    </row>
    <row r="47" spans="1:8" x14ac:dyDescent="0.2">
      <c r="A47" s="2" t="s">
        <v>287</v>
      </c>
      <c r="B47" s="508" t="s">
        <v>138</v>
      </c>
      <c r="C47" s="495" t="s">
        <v>963</v>
      </c>
      <c r="D47" s="121">
        <v>1434</v>
      </c>
      <c r="E47" s="92">
        <v>1494</v>
      </c>
      <c r="F47" s="92">
        <v>1336</v>
      </c>
      <c r="G47" s="92">
        <v>1491</v>
      </c>
      <c r="H47" s="326">
        <v>1419</v>
      </c>
    </row>
    <row r="48" spans="1:8" x14ac:dyDescent="0.2">
      <c r="A48" s="2" t="s">
        <v>288</v>
      </c>
      <c r="B48" s="508" t="s">
        <v>137</v>
      </c>
      <c r="C48" s="495" t="s">
        <v>963</v>
      </c>
      <c r="D48" s="121">
        <v>8</v>
      </c>
      <c r="E48" s="90">
        <v>21</v>
      </c>
      <c r="F48" s="90">
        <v>18</v>
      </c>
      <c r="G48" s="90">
        <v>29</v>
      </c>
      <c r="H48" s="324" t="s">
        <v>153</v>
      </c>
    </row>
    <row r="49" spans="1:8" x14ac:dyDescent="0.2">
      <c r="A49" s="2"/>
      <c r="B49" s="148" t="s">
        <v>313</v>
      </c>
      <c r="C49" s="495" t="s">
        <v>963</v>
      </c>
      <c r="D49" s="94" t="s">
        <v>153</v>
      </c>
      <c r="E49" s="94" t="s">
        <v>153</v>
      </c>
      <c r="F49" s="94" t="s">
        <v>153</v>
      </c>
      <c r="G49" s="94" t="s">
        <v>153</v>
      </c>
      <c r="H49" s="317">
        <v>8397</v>
      </c>
    </row>
    <row r="50" spans="1:8" ht="16" customHeight="1" x14ac:dyDescent="0.2">
      <c r="A50" s="2" t="s">
        <v>289</v>
      </c>
      <c r="B50" s="519" t="s">
        <v>1109</v>
      </c>
      <c r="C50" s="520"/>
      <c r="D50" s="504"/>
      <c r="E50" s="504"/>
      <c r="F50" s="504"/>
      <c r="G50" s="504"/>
      <c r="H50" s="504"/>
    </row>
    <row r="51" spans="1:8" x14ac:dyDescent="0.2">
      <c r="B51" s="494"/>
      <c r="C51" s="495"/>
      <c r="E51" s="151"/>
      <c r="F51" s="151"/>
      <c r="G51" s="151"/>
    </row>
    <row r="52" spans="1:8" x14ac:dyDescent="0.2">
      <c r="A52" s="2" t="s">
        <v>290</v>
      </c>
      <c r="B52" s="436" t="s">
        <v>1110</v>
      </c>
      <c r="C52" s="437" t="s">
        <v>1000</v>
      </c>
      <c r="D52" s="21">
        <v>2020</v>
      </c>
      <c r="E52" s="89">
        <v>2021</v>
      </c>
      <c r="F52" s="89">
        <v>2022</v>
      </c>
      <c r="G52" s="89">
        <v>2023</v>
      </c>
      <c r="H52" s="89">
        <v>2024</v>
      </c>
    </row>
    <row r="53" spans="1:8" ht="17" x14ac:dyDescent="0.2">
      <c r="A53" s="2" t="s">
        <v>291</v>
      </c>
      <c r="B53" s="521" t="s">
        <v>1111</v>
      </c>
      <c r="C53" s="447"/>
      <c r="D53" s="152"/>
      <c r="E53" s="152"/>
      <c r="F53" s="152"/>
      <c r="G53" s="152"/>
      <c r="H53" s="152"/>
    </row>
    <row r="54" spans="1:8" ht="34" x14ac:dyDescent="0.2">
      <c r="A54" s="2" t="s">
        <v>292</v>
      </c>
      <c r="B54" s="522" t="s">
        <v>131</v>
      </c>
      <c r="C54" s="499" t="s">
        <v>1112</v>
      </c>
      <c r="D54" s="153">
        <v>2.34</v>
      </c>
      <c r="E54" s="90">
        <v>2.4300000000000002</v>
      </c>
      <c r="F54" s="90">
        <v>2.78</v>
      </c>
      <c r="G54" s="90">
        <v>2.68</v>
      </c>
      <c r="H54" s="324">
        <v>2.5499999999999998</v>
      </c>
    </row>
    <row r="55" spans="1:8" ht="34" x14ac:dyDescent="0.2">
      <c r="A55" s="2" t="s">
        <v>293</v>
      </c>
      <c r="B55" s="509" t="s">
        <v>132</v>
      </c>
      <c r="C55" s="475" t="s">
        <v>1113</v>
      </c>
      <c r="D55" s="154">
        <v>3.94</v>
      </c>
      <c r="E55" s="90">
        <v>3.84</v>
      </c>
      <c r="F55" s="90">
        <v>4.0599999999999996</v>
      </c>
      <c r="G55" s="90">
        <v>3.87</v>
      </c>
      <c r="H55" s="324">
        <v>3.41</v>
      </c>
    </row>
    <row r="56" spans="1:8" ht="17" x14ac:dyDescent="0.2">
      <c r="A56" s="2" t="s">
        <v>294</v>
      </c>
      <c r="B56" s="509" t="s">
        <v>133</v>
      </c>
      <c r="C56" s="475" t="s">
        <v>1114</v>
      </c>
      <c r="D56" s="154">
        <v>7.0000000000000007E-2</v>
      </c>
      <c r="E56" s="90">
        <v>0.13</v>
      </c>
      <c r="F56" s="90">
        <v>0.12</v>
      </c>
      <c r="G56" s="90">
        <v>0.1</v>
      </c>
      <c r="H56" s="324">
        <v>0.09</v>
      </c>
    </row>
    <row r="57" spans="1:8" ht="17" x14ac:dyDescent="0.2">
      <c r="A57" s="2" t="s">
        <v>295</v>
      </c>
      <c r="B57" s="509" t="s">
        <v>134</v>
      </c>
      <c r="C57" s="475" t="s">
        <v>1115</v>
      </c>
      <c r="D57" s="154">
        <v>717.14</v>
      </c>
      <c r="E57" s="90">
        <v>1.65</v>
      </c>
      <c r="F57" s="90">
        <v>1.1100000000000001</v>
      </c>
      <c r="G57" s="90">
        <v>0.87</v>
      </c>
      <c r="H57" s="324">
        <v>0.9</v>
      </c>
    </row>
    <row r="58" spans="1:8" ht="17" x14ac:dyDescent="0.2">
      <c r="A58" s="2" t="s">
        <v>296</v>
      </c>
      <c r="B58" s="509" t="s">
        <v>1005</v>
      </c>
      <c r="C58" s="475" t="s">
        <v>1116</v>
      </c>
      <c r="D58" s="154">
        <v>0.26</v>
      </c>
      <c r="E58" s="90">
        <v>0.25</v>
      </c>
      <c r="F58" s="90">
        <v>0.25</v>
      </c>
      <c r="G58" s="90">
        <v>0.26</v>
      </c>
      <c r="H58" s="324">
        <v>0.24</v>
      </c>
    </row>
    <row r="59" spans="1:8" ht="17" x14ac:dyDescent="0.2">
      <c r="A59" s="2" t="s">
        <v>297</v>
      </c>
      <c r="B59" s="509" t="s">
        <v>136</v>
      </c>
      <c r="C59" s="475" t="s">
        <v>1117</v>
      </c>
      <c r="D59" s="154">
        <v>4.8499999999999996</v>
      </c>
      <c r="E59" s="90">
        <v>4.45</v>
      </c>
      <c r="F59" s="90">
        <v>4.33</v>
      </c>
      <c r="G59" s="90">
        <v>4.25</v>
      </c>
      <c r="H59" s="324">
        <v>4.2300000000000004</v>
      </c>
    </row>
    <row r="60" spans="1:8" ht="17" x14ac:dyDescent="0.2">
      <c r="A60" s="2" t="s">
        <v>298</v>
      </c>
      <c r="B60" s="509" t="s">
        <v>1118</v>
      </c>
      <c r="C60" s="475" t="s">
        <v>1119</v>
      </c>
      <c r="D60" s="154">
        <v>6.25</v>
      </c>
      <c r="E60" s="90">
        <v>5.69</v>
      </c>
      <c r="F60" s="90">
        <v>5.51</v>
      </c>
      <c r="G60" s="90">
        <v>5.44</v>
      </c>
      <c r="H60" s="324">
        <v>4.76</v>
      </c>
    </row>
    <row r="61" spans="1:8" ht="34" x14ac:dyDescent="0.2">
      <c r="A61" s="2" t="s">
        <v>299</v>
      </c>
      <c r="B61" s="509" t="s">
        <v>1120</v>
      </c>
      <c r="C61" s="475" t="s">
        <v>1121</v>
      </c>
      <c r="D61" s="154">
        <v>90.09</v>
      </c>
      <c r="E61" s="90">
        <v>93.98</v>
      </c>
      <c r="F61" s="90">
        <v>92.84</v>
      </c>
      <c r="G61" s="90">
        <v>87.9</v>
      </c>
      <c r="H61" s="324">
        <v>87.72</v>
      </c>
    </row>
    <row r="62" spans="1:8" ht="51" x14ac:dyDescent="0.2">
      <c r="A62" s="2" t="s">
        <v>300</v>
      </c>
      <c r="B62" s="509" t="s">
        <v>139</v>
      </c>
      <c r="C62" s="475" t="s">
        <v>1122</v>
      </c>
      <c r="D62" s="154">
        <v>0.53</v>
      </c>
      <c r="E62" s="90">
        <v>0.46</v>
      </c>
      <c r="F62" s="90">
        <v>0.4</v>
      </c>
      <c r="G62" s="90">
        <v>0.17</v>
      </c>
      <c r="H62" s="324">
        <v>0.3</v>
      </c>
    </row>
    <row r="63" spans="1:8" ht="17" x14ac:dyDescent="0.2">
      <c r="A63" s="2" t="s">
        <v>301</v>
      </c>
      <c r="B63" s="523" t="s">
        <v>1123</v>
      </c>
      <c r="C63" s="501" t="s">
        <v>1124</v>
      </c>
      <c r="D63" s="155">
        <v>2.64</v>
      </c>
      <c r="E63" s="94">
        <v>1.84</v>
      </c>
      <c r="F63" s="94">
        <v>1.62</v>
      </c>
      <c r="G63" s="94">
        <v>1.99</v>
      </c>
      <c r="H63" s="325">
        <v>1.67</v>
      </c>
    </row>
    <row r="64" spans="1:8" x14ac:dyDescent="0.2">
      <c r="B64" s="524"/>
      <c r="C64" s="475"/>
    </row>
    <row r="65" spans="1:8" x14ac:dyDescent="0.2">
      <c r="A65" s="2" t="s">
        <v>302</v>
      </c>
      <c r="B65" s="436" t="s">
        <v>1125</v>
      </c>
      <c r="C65" s="437" t="s">
        <v>1000</v>
      </c>
      <c r="D65" s="21">
        <v>2020</v>
      </c>
      <c r="E65" s="89">
        <v>2021</v>
      </c>
      <c r="F65" s="89">
        <v>2022</v>
      </c>
      <c r="G65" s="89">
        <v>2023</v>
      </c>
      <c r="H65" s="89">
        <v>2024</v>
      </c>
    </row>
    <row r="66" spans="1:8" ht="17" x14ac:dyDescent="0.2">
      <c r="A66" s="2" t="s">
        <v>303</v>
      </c>
      <c r="B66" s="525" t="s">
        <v>1126</v>
      </c>
      <c r="C66" s="473" t="s">
        <v>963</v>
      </c>
      <c r="D66" s="130">
        <v>30558</v>
      </c>
      <c r="E66" s="99">
        <v>16547</v>
      </c>
      <c r="F66" s="96">
        <v>16917</v>
      </c>
      <c r="G66" s="99">
        <v>11497</v>
      </c>
      <c r="H66" s="329">
        <v>12490</v>
      </c>
    </row>
    <row r="67" spans="1:8" x14ac:dyDescent="0.2">
      <c r="A67" s="2" t="s">
        <v>304</v>
      </c>
      <c r="B67" s="507" t="s">
        <v>1080</v>
      </c>
      <c r="C67" s="495" t="s">
        <v>963</v>
      </c>
      <c r="D67" s="125">
        <v>17345</v>
      </c>
      <c r="E67" s="90">
        <v>553</v>
      </c>
      <c r="F67" s="90">
        <v>20</v>
      </c>
      <c r="G67" s="90">
        <v>115</v>
      </c>
      <c r="H67" s="324">
        <v>55</v>
      </c>
    </row>
    <row r="68" spans="1:8" x14ac:dyDescent="0.2">
      <c r="A68" s="2" t="s">
        <v>305</v>
      </c>
      <c r="B68" s="508" t="s">
        <v>1082</v>
      </c>
      <c r="C68" s="495" t="s">
        <v>963</v>
      </c>
      <c r="D68" s="121">
        <v>17345</v>
      </c>
      <c r="E68" s="90">
        <v>553</v>
      </c>
      <c r="F68" s="90">
        <v>20</v>
      </c>
      <c r="G68" s="90">
        <v>114</v>
      </c>
      <c r="H68" s="324">
        <v>55</v>
      </c>
    </row>
    <row r="69" spans="1:8" x14ac:dyDescent="0.2">
      <c r="A69" s="2" t="s">
        <v>306</v>
      </c>
      <c r="B69" s="507" t="s">
        <v>1127</v>
      </c>
      <c r="C69" s="495" t="s">
        <v>963</v>
      </c>
      <c r="D69" s="121">
        <v>19</v>
      </c>
      <c r="E69" s="90">
        <v>20</v>
      </c>
      <c r="F69" s="90">
        <v>7</v>
      </c>
      <c r="G69" s="90">
        <v>82</v>
      </c>
      <c r="H69" s="324">
        <v>481</v>
      </c>
    </row>
    <row r="70" spans="1:8" ht="17" x14ac:dyDescent="0.2">
      <c r="A70" s="2" t="s">
        <v>307</v>
      </c>
      <c r="B70" s="509" t="s">
        <v>1128</v>
      </c>
      <c r="C70" s="475" t="s">
        <v>963</v>
      </c>
      <c r="D70" s="121">
        <v>0</v>
      </c>
      <c r="E70" s="90">
        <v>0</v>
      </c>
      <c r="F70" s="90">
        <v>0</v>
      </c>
      <c r="G70" s="90">
        <v>63</v>
      </c>
      <c r="H70" s="324">
        <v>406</v>
      </c>
    </row>
    <row r="71" spans="1:8" ht="17" x14ac:dyDescent="0.2">
      <c r="A71" s="2" t="s">
        <v>308</v>
      </c>
      <c r="B71" s="509" t="s">
        <v>1089</v>
      </c>
      <c r="C71" s="475" t="s">
        <v>963</v>
      </c>
      <c r="D71" s="121">
        <v>11770</v>
      </c>
      <c r="E71" s="90">
        <v>13609</v>
      </c>
      <c r="F71" s="90">
        <v>14155</v>
      </c>
      <c r="G71" s="90">
        <v>9930</v>
      </c>
      <c r="H71" s="324">
        <v>9206</v>
      </c>
    </row>
    <row r="72" spans="1:8" x14ac:dyDescent="0.2">
      <c r="A72" s="2" t="s">
        <v>309</v>
      </c>
      <c r="B72" s="507" t="s">
        <v>1091</v>
      </c>
      <c r="C72" s="495" t="s">
        <v>963</v>
      </c>
      <c r="D72" s="121">
        <v>17</v>
      </c>
      <c r="E72" s="92">
        <v>21</v>
      </c>
      <c r="F72" s="92">
        <v>352</v>
      </c>
      <c r="G72" s="92">
        <v>863</v>
      </c>
      <c r="H72" s="326">
        <v>1397</v>
      </c>
    </row>
    <row r="73" spans="1:8" ht="17" x14ac:dyDescent="0.2">
      <c r="A73" s="2" t="s">
        <v>310</v>
      </c>
      <c r="B73" s="526" t="s">
        <v>1129</v>
      </c>
      <c r="C73" s="492" t="s">
        <v>963</v>
      </c>
      <c r="D73" s="121">
        <v>494</v>
      </c>
      <c r="E73" s="90">
        <v>1932</v>
      </c>
      <c r="F73" s="90">
        <v>273</v>
      </c>
      <c r="G73" s="90">
        <v>353</v>
      </c>
      <c r="H73" s="326">
        <v>588</v>
      </c>
    </row>
    <row r="74" spans="1:8" ht="17" x14ac:dyDescent="0.2">
      <c r="A74" s="2" t="s">
        <v>311</v>
      </c>
      <c r="B74" s="526" t="s">
        <v>1130</v>
      </c>
      <c r="C74" s="492" t="s">
        <v>963</v>
      </c>
      <c r="D74" s="121">
        <v>60</v>
      </c>
      <c r="E74" s="90">
        <v>75</v>
      </c>
      <c r="F74" s="90">
        <v>54</v>
      </c>
      <c r="G74" s="90">
        <v>90</v>
      </c>
      <c r="H74" s="324">
        <v>132</v>
      </c>
    </row>
    <row r="75" spans="1:8" ht="17" x14ac:dyDescent="0.2">
      <c r="A75" s="2" t="s">
        <v>312</v>
      </c>
      <c r="B75" s="527" t="s">
        <v>1023</v>
      </c>
      <c r="C75" s="479" t="s">
        <v>963</v>
      </c>
      <c r="D75" s="126">
        <v>853</v>
      </c>
      <c r="E75" s="93">
        <v>336</v>
      </c>
      <c r="F75" s="94">
        <v>2057</v>
      </c>
      <c r="G75" s="94">
        <v>353</v>
      </c>
      <c r="H75" s="325">
        <v>0</v>
      </c>
    </row>
    <row r="76" spans="1:8" x14ac:dyDescent="0.2">
      <c r="A76" s="2"/>
    </row>
    <row r="77" spans="1:8" x14ac:dyDescent="0.2">
      <c r="A77" s="2"/>
    </row>
  </sheetData>
  <sheetProtection algorithmName="SHA-512" hashValue="OOnBK7800ujhPDYSfHspjIKMu7VnTO0ad3muQaRzuV1YcSQlFpSzPq9ZbzNXg04ytDh1p1/ZBBfoJtHGU436cA==" saltValue="UUtY0zbcx1Iy5R2kag/AWw==" spinCount="100000" sheet="1" objects="1" scenarios="1"/>
  <mergeCells count="1">
    <mergeCell ref="B3:H3"/>
  </mergeCells>
  <hyperlinks>
    <hyperlink ref="B2" display="Content!A1" xr:uid="{284302FA-F796-2843-B3D2-A045E617CE2D}"/>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7D31-1B36-6D40-8FFA-3C8B5F6B60B2}">
  <dimension ref="A1:L13"/>
  <sheetViews>
    <sheetView showGridLines="0" workbookViewId="0">
      <selection activeCell="B1" sqref="B1:C1048576"/>
    </sheetView>
  </sheetViews>
  <sheetFormatPr baseColWidth="10" defaultColWidth="8.6640625" defaultRowHeight="16" x14ac:dyDescent="0.2"/>
  <cols>
    <col min="1" max="1" width="6.83203125" style="5" customWidth="1"/>
    <col min="2" max="2" width="75.5" customWidth="1"/>
    <col min="3" max="3" width="25.5" customWidth="1"/>
    <col min="4" max="8" width="25.5" style="145" customWidth="1"/>
    <col min="9" max="9" width="14.83203125" customWidth="1"/>
    <col min="10" max="13" width="9.5" bestFit="1" customWidth="1"/>
  </cols>
  <sheetData>
    <row r="1" spans="1:12" s="5" customFormat="1" ht="92" customHeight="1" x14ac:dyDescent="0.2">
      <c r="A1" s="5">
        <v>1</v>
      </c>
      <c r="B1" s="5">
        <v>2</v>
      </c>
      <c r="C1" s="5">
        <v>3</v>
      </c>
      <c r="D1" s="157">
        <v>4</v>
      </c>
      <c r="E1" s="157">
        <v>4</v>
      </c>
      <c r="F1" s="5">
        <v>5</v>
      </c>
      <c r="G1" s="157">
        <v>6</v>
      </c>
      <c r="H1" s="5">
        <v>7</v>
      </c>
    </row>
    <row r="2" spans="1:12" ht="19" x14ac:dyDescent="0.25">
      <c r="A2" s="2" t="s">
        <v>314</v>
      </c>
      <c r="B2" s="143" t="str" cm="1">
        <f t="array" ref="B2">_xlfn.IFS([1]Content_!$D$7=1,VLOOKUP([1]Waste!$A2,[1]Translation!$A:$S,[1]Waste!B$1,FALSE),[1]Content_!$D$7=2,VLOOKUP([1]Waste!$A2,[1]Translation!$A:$S,[1]Waste!B$1+6,FALSE),[1]Content_!$D$7=3,VLOOKUP([1]Waste!$A2,[1]Translation!$A:$S,[1]Waste!B$1+12,FALSE))</f>
        <v>Waste management</v>
      </c>
      <c r="C2" s="158"/>
    </row>
    <row r="3" spans="1:12" ht="52.5" customHeight="1" x14ac:dyDescent="0.2">
      <c r="A3" s="2" t="s">
        <v>315</v>
      </c>
      <c r="B3" s="688" t="str" cm="1">
        <f t="array" ref="B3">_xlfn.IFS([1]Content_!$D$7=1,VLOOKUP([1]Waste!$A3,[1]Translation!$A:$S,[1]Waste!B$1,FALSE),[1]Content_!$D$7=2,VLOOKUP([1]Waste!$A3,[1]Translation!$A:$S,[1]Waste!B$1+6,FALSE),[1]Content_!$D$7=3,VLOOKUP([1]Waste!$A3,[1]Translation!$A:$S,[1]Waste!B$1+12,FALSE))</f>
        <v>Handling of industrial and municipal waste, temporary storage, transportation, processing and disposal are carried out in accordance with the legislative norms of the Republic of Kazakhstan and do not pose a threat to the environment, the health of workers and local residents. State bodies conduct regular inspections of safe waste handling.</v>
      </c>
      <c r="C3" s="688"/>
      <c r="D3" s="688"/>
      <c r="E3" s="688"/>
      <c r="F3" s="688"/>
      <c r="G3" s="688"/>
      <c r="H3" s="688"/>
      <c r="I3" s="156"/>
    </row>
    <row r="4" spans="1:12" ht="12.5" customHeight="1" x14ac:dyDescent="0.2">
      <c r="A4" s="2" t="s">
        <v>316</v>
      </c>
      <c r="B4" s="146"/>
      <c r="C4" s="146"/>
      <c r="D4" s="146"/>
      <c r="E4" s="146"/>
      <c r="F4" s="146"/>
      <c r="G4" s="146"/>
      <c r="H4" s="146"/>
      <c r="I4" s="156"/>
    </row>
    <row r="5" spans="1:12" x14ac:dyDescent="0.2">
      <c r="A5" s="2" t="s">
        <v>317</v>
      </c>
      <c r="B5" s="436" t="s">
        <v>1131</v>
      </c>
      <c r="C5" s="437" t="s">
        <v>1000</v>
      </c>
      <c r="D5" s="21">
        <v>2020</v>
      </c>
      <c r="E5" s="89">
        <v>2021</v>
      </c>
      <c r="F5" s="89">
        <v>2022</v>
      </c>
      <c r="G5" s="89">
        <v>2023</v>
      </c>
      <c r="H5" s="89">
        <v>2024</v>
      </c>
      <c r="I5" s="73"/>
    </row>
    <row r="6" spans="1:12" ht="17" x14ac:dyDescent="0.2">
      <c r="A6" s="2" t="s">
        <v>318</v>
      </c>
      <c r="B6" s="528" t="s">
        <v>1132</v>
      </c>
      <c r="C6" s="529" t="s">
        <v>954</v>
      </c>
      <c r="D6" s="159">
        <v>100341383</v>
      </c>
      <c r="E6" s="99">
        <v>93807384</v>
      </c>
      <c r="F6" s="99">
        <v>94723935</v>
      </c>
      <c r="G6" s="99">
        <v>102514185</v>
      </c>
      <c r="H6" s="329">
        <v>110450576</v>
      </c>
      <c r="I6" s="73"/>
    </row>
    <row r="7" spans="1:12" ht="17" x14ac:dyDescent="0.2">
      <c r="A7" s="2" t="s">
        <v>319</v>
      </c>
      <c r="B7" s="515" t="s">
        <v>1133</v>
      </c>
      <c r="C7" s="514" t="s">
        <v>954</v>
      </c>
      <c r="D7" s="160">
        <v>453280</v>
      </c>
      <c r="E7" s="92">
        <v>524543</v>
      </c>
      <c r="F7" s="92">
        <v>536986</v>
      </c>
      <c r="G7" s="92">
        <v>394071</v>
      </c>
      <c r="H7" s="326">
        <v>370169</v>
      </c>
      <c r="I7" s="161"/>
      <c r="J7" s="162"/>
      <c r="K7" s="162"/>
      <c r="L7" s="162"/>
    </row>
    <row r="8" spans="1:12" ht="17" x14ac:dyDescent="0.2">
      <c r="A8" s="2" t="s">
        <v>320</v>
      </c>
      <c r="B8" s="515" t="s">
        <v>1134</v>
      </c>
      <c r="C8" s="514" t="s">
        <v>954</v>
      </c>
      <c r="D8" s="121">
        <v>99888102</v>
      </c>
      <c r="E8" s="92">
        <v>93282841</v>
      </c>
      <c r="F8" s="92">
        <v>94186949</v>
      </c>
      <c r="G8" s="92">
        <v>102120114</v>
      </c>
      <c r="H8" s="324" t="s">
        <v>326</v>
      </c>
      <c r="I8" s="161"/>
      <c r="J8" s="162"/>
      <c r="K8" s="162"/>
      <c r="L8" s="162"/>
    </row>
    <row r="9" spans="1:12" ht="17" x14ac:dyDescent="0.2">
      <c r="A9" s="2" t="s">
        <v>321</v>
      </c>
      <c r="B9" s="474" t="s">
        <v>1135</v>
      </c>
      <c r="C9" s="475" t="s">
        <v>954</v>
      </c>
      <c r="D9" s="160">
        <v>6151179</v>
      </c>
      <c r="E9" s="92">
        <v>7226582</v>
      </c>
      <c r="F9" s="92">
        <v>7129158</v>
      </c>
      <c r="G9" s="90" t="s">
        <v>327</v>
      </c>
      <c r="H9" s="324" t="s">
        <v>328</v>
      </c>
      <c r="I9" s="161"/>
      <c r="J9" s="162"/>
      <c r="K9" s="162"/>
      <c r="L9" s="162"/>
    </row>
    <row r="10" spans="1:12" ht="17" x14ac:dyDescent="0.2">
      <c r="A10" s="2" t="s">
        <v>322</v>
      </c>
      <c r="B10" s="474" t="s">
        <v>1136</v>
      </c>
      <c r="C10" s="475" t="s">
        <v>954</v>
      </c>
      <c r="D10" s="160">
        <v>90078843</v>
      </c>
      <c r="E10" s="92">
        <v>81170939</v>
      </c>
      <c r="F10" s="92">
        <v>83723822</v>
      </c>
      <c r="G10" s="92">
        <v>89799349</v>
      </c>
      <c r="H10" s="324" t="s">
        <v>329</v>
      </c>
      <c r="I10" s="161"/>
      <c r="J10" s="162"/>
      <c r="K10" s="162"/>
      <c r="L10" s="162"/>
    </row>
    <row r="11" spans="1:12" ht="17" x14ac:dyDescent="0.2">
      <c r="A11" s="2" t="s">
        <v>323</v>
      </c>
      <c r="B11" s="500" t="s">
        <v>1023</v>
      </c>
      <c r="C11" s="501" t="s">
        <v>954</v>
      </c>
      <c r="D11" s="163">
        <v>3658081</v>
      </c>
      <c r="E11" s="93">
        <v>4885320</v>
      </c>
      <c r="F11" s="94" t="s">
        <v>330</v>
      </c>
      <c r="G11" s="94" t="s">
        <v>331</v>
      </c>
      <c r="H11" s="317">
        <v>592058</v>
      </c>
      <c r="I11" s="161"/>
      <c r="J11" s="162"/>
      <c r="K11" s="162"/>
      <c r="L11" s="162"/>
    </row>
    <row r="12" spans="1:12" x14ac:dyDescent="0.2">
      <c r="A12" s="2" t="s">
        <v>324</v>
      </c>
      <c r="B12" s="73"/>
      <c r="C12" s="73"/>
      <c r="D12" s="74"/>
      <c r="E12" s="74"/>
      <c r="F12" s="164"/>
      <c r="G12" s="164"/>
      <c r="H12" s="164"/>
      <c r="I12" s="165"/>
    </row>
    <row r="13" spans="1:12" ht="121" customHeight="1" x14ac:dyDescent="0.2">
      <c r="A13" s="2" t="s">
        <v>325</v>
      </c>
      <c r="B13" s="689"/>
      <c r="C13" s="689"/>
      <c r="D13" s="689"/>
      <c r="E13" s="689"/>
      <c r="F13" s="689"/>
      <c r="G13" s="689"/>
      <c r="H13" s="689"/>
      <c r="I13" s="19"/>
    </row>
  </sheetData>
  <sheetProtection algorithmName="SHA-512" hashValue="KyT94kEcuLtEEibHkVyHtmUt7C76W2fRDvQ9b+N81bY4oZ45yIkRKVmk1/FxSKiVYnUoHMtyx/lWyDPu88CCIA==" saltValue="Dk5BiP02byV1bS2oVuL6jg==" spinCount="100000" sheet="1" objects="1" scenarios="1"/>
  <mergeCells count="2">
    <mergeCell ref="B3:H3"/>
    <mergeCell ref="B13:H13"/>
  </mergeCells>
  <hyperlinks>
    <hyperlink ref="B2" display="Content!A1" xr:uid="{CE6D134B-C3D6-524C-9D51-0B41E039A3D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718C-BDC7-B643-8ED0-7721B44F5D4F}">
  <dimension ref="A1:H20"/>
  <sheetViews>
    <sheetView showGridLines="0" workbookViewId="0">
      <selection activeCell="B1" sqref="B1:C1048576"/>
    </sheetView>
  </sheetViews>
  <sheetFormatPr baseColWidth="10" defaultColWidth="8.83203125" defaultRowHeight="16" x14ac:dyDescent="0.2"/>
  <cols>
    <col min="1" max="1" width="6" customWidth="1"/>
    <col min="2" max="2" width="75.5" customWidth="1"/>
    <col min="3" max="8" width="25.5" style="145" customWidth="1"/>
  </cols>
  <sheetData>
    <row r="1" spans="1:8" s="5" customFormat="1" ht="105" customHeight="1" x14ac:dyDescent="0.2">
      <c r="A1" s="5">
        <v>1</v>
      </c>
      <c r="B1" s="5">
        <v>2</v>
      </c>
      <c r="C1" s="5">
        <v>3</v>
      </c>
      <c r="D1" s="5">
        <v>4</v>
      </c>
      <c r="E1" s="5">
        <v>4</v>
      </c>
      <c r="F1" s="5">
        <v>5</v>
      </c>
      <c r="G1" s="5">
        <v>6</v>
      </c>
      <c r="H1" s="5">
        <v>7</v>
      </c>
    </row>
    <row r="2" spans="1:8" ht="19" x14ac:dyDescent="0.25">
      <c r="A2" s="2" t="s">
        <v>332</v>
      </c>
      <c r="B2" s="166" t="str" cm="1">
        <f t="array" ref="B2">_xlfn.IFS([1]Content_!$D$7=1,VLOOKUP([1]Expenditure!$A2,[1]Translation!$A:$S,[1]Expenditure!B$1,FALSE),[1]Content_!$D$7=2,VLOOKUP([1]Expenditure!$A2,[1]Translation!$A:$S,[1]Expenditure!B$1+6,FALSE),[1]Content_!$D$7=3,VLOOKUP([1]Expenditure!$A2,[1]Translation!$A:$S,[1]Expenditure!B$1+12,FALSE))</f>
        <v>Environmental protection related expenses</v>
      </c>
      <c r="C2" s="66"/>
      <c r="D2" s="167"/>
      <c r="E2" s="167"/>
      <c r="F2" s="167"/>
      <c r="G2" s="167"/>
      <c r="H2" s="167"/>
    </row>
    <row r="3" spans="1:8" x14ac:dyDescent="0.2">
      <c r="A3" s="2" t="s">
        <v>333</v>
      </c>
      <c r="B3" s="73"/>
      <c r="C3" s="74"/>
      <c r="D3" s="167"/>
      <c r="E3" s="167"/>
      <c r="F3" s="167"/>
      <c r="G3" s="167"/>
      <c r="H3" s="167"/>
    </row>
    <row r="4" spans="1:8" ht="17" x14ac:dyDescent="0.2">
      <c r="A4" s="2" t="s">
        <v>334</v>
      </c>
      <c r="B4" s="530"/>
      <c r="C4" s="531" t="s">
        <v>1000</v>
      </c>
      <c r="D4" s="169">
        <v>2020</v>
      </c>
      <c r="E4" s="89">
        <v>2021</v>
      </c>
      <c r="F4" s="89">
        <v>2022</v>
      </c>
      <c r="G4" s="89">
        <v>2023</v>
      </c>
      <c r="H4" s="89">
        <v>2024</v>
      </c>
    </row>
    <row r="5" spans="1:8" ht="17" x14ac:dyDescent="0.2">
      <c r="A5" s="2" t="s">
        <v>335</v>
      </c>
      <c r="B5" s="532" t="s">
        <v>1137</v>
      </c>
      <c r="C5" s="533" t="s">
        <v>1030</v>
      </c>
      <c r="D5" s="171">
        <v>30620</v>
      </c>
      <c r="E5" s="178">
        <v>41592</v>
      </c>
      <c r="F5" s="178">
        <v>42537</v>
      </c>
      <c r="G5" s="178">
        <v>60862</v>
      </c>
      <c r="H5" s="329">
        <v>50412</v>
      </c>
    </row>
    <row r="6" spans="1:8" ht="17" x14ac:dyDescent="0.2">
      <c r="A6" s="2" t="s">
        <v>336</v>
      </c>
      <c r="B6" s="452" t="s">
        <v>1138</v>
      </c>
      <c r="C6" s="534"/>
      <c r="D6" s="174"/>
      <c r="E6" s="140"/>
      <c r="F6" s="140"/>
      <c r="G6" s="140"/>
      <c r="H6" s="140"/>
    </row>
    <row r="7" spans="1:8" ht="17" x14ac:dyDescent="0.2">
      <c r="A7" s="2" t="s">
        <v>337</v>
      </c>
      <c r="B7" s="509" t="s">
        <v>1139</v>
      </c>
      <c r="C7" s="475" t="s">
        <v>1030</v>
      </c>
      <c r="D7" s="175">
        <v>1235</v>
      </c>
      <c r="E7" s="177">
        <v>4580</v>
      </c>
      <c r="F7" s="177">
        <v>1151</v>
      </c>
      <c r="G7" s="177">
        <v>7904</v>
      </c>
      <c r="H7" s="326">
        <v>4620</v>
      </c>
    </row>
    <row r="8" spans="1:8" ht="17" x14ac:dyDescent="0.2">
      <c r="A8" s="2" t="s">
        <v>338</v>
      </c>
      <c r="B8" s="535" t="s">
        <v>1140</v>
      </c>
      <c r="C8" s="475" t="s">
        <v>1030</v>
      </c>
      <c r="D8" s="53">
        <v>0</v>
      </c>
      <c r="E8" s="176">
        <v>0</v>
      </c>
      <c r="F8" s="176">
        <v>9</v>
      </c>
      <c r="G8" s="176">
        <v>0</v>
      </c>
      <c r="H8" s="324" t="s">
        <v>153</v>
      </c>
    </row>
    <row r="9" spans="1:8" ht="17" x14ac:dyDescent="0.2">
      <c r="A9" s="2" t="s">
        <v>339</v>
      </c>
      <c r="B9" s="535" t="s">
        <v>1141</v>
      </c>
      <c r="C9" s="475" t="s">
        <v>1030</v>
      </c>
      <c r="D9" s="53">
        <v>0</v>
      </c>
      <c r="E9" s="176">
        <v>0</v>
      </c>
      <c r="F9" s="177">
        <v>1093</v>
      </c>
      <c r="G9" s="177">
        <v>1811</v>
      </c>
      <c r="H9" s="326">
        <v>2219</v>
      </c>
    </row>
    <row r="10" spans="1:8" ht="17" x14ac:dyDescent="0.2">
      <c r="A10" s="2" t="s">
        <v>340</v>
      </c>
      <c r="B10" s="509" t="s">
        <v>1142</v>
      </c>
      <c r="C10" s="475" t="s">
        <v>1030</v>
      </c>
      <c r="D10" s="53">
        <v>0</v>
      </c>
      <c r="E10" s="176">
        <v>0</v>
      </c>
      <c r="F10" s="176">
        <v>0</v>
      </c>
      <c r="G10" s="176">
        <v>852</v>
      </c>
      <c r="H10" s="324">
        <v>28</v>
      </c>
    </row>
    <row r="11" spans="1:8" ht="17" x14ac:dyDescent="0.2">
      <c r="A11" s="2" t="s">
        <v>341</v>
      </c>
      <c r="B11" s="509" t="s">
        <v>1143</v>
      </c>
      <c r="C11" s="475" t="s">
        <v>1030</v>
      </c>
      <c r="D11" s="175">
        <v>1085</v>
      </c>
      <c r="E11" s="176">
        <v>184</v>
      </c>
      <c r="F11" s="176">
        <v>921</v>
      </c>
      <c r="G11" s="177">
        <v>4230</v>
      </c>
      <c r="H11" s="326">
        <v>3216</v>
      </c>
    </row>
    <row r="12" spans="1:8" ht="17" x14ac:dyDescent="0.2">
      <c r="A12" s="2" t="s">
        <v>342</v>
      </c>
      <c r="B12" s="509" t="s">
        <v>1144</v>
      </c>
      <c r="C12" s="475" t="s">
        <v>1030</v>
      </c>
      <c r="D12" s="175">
        <v>1153</v>
      </c>
      <c r="E12" s="176">
        <v>728</v>
      </c>
      <c r="F12" s="176">
        <v>891</v>
      </c>
      <c r="G12" s="176">
        <v>890</v>
      </c>
      <c r="H12" s="326">
        <v>2109</v>
      </c>
    </row>
    <row r="13" spans="1:8" ht="17" x14ac:dyDescent="0.2">
      <c r="A13" s="2" t="s">
        <v>343</v>
      </c>
      <c r="B13" s="509" t="s">
        <v>1023</v>
      </c>
      <c r="C13" s="475" t="s">
        <v>1030</v>
      </c>
      <c r="D13" s="175">
        <v>27148</v>
      </c>
      <c r="E13" s="179">
        <v>36100</v>
      </c>
      <c r="F13" s="179">
        <v>39575</v>
      </c>
      <c r="G13" s="179">
        <v>46977</v>
      </c>
      <c r="H13" s="317">
        <v>40438</v>
      </c>
    </row>
    <row r="14" spans="1:8" ht="17" x14ac:dyDescent="0.2">
      <c r="A14" s="2" t="s">
        <v>344</v>
      </c>
      <c r="B14" s="532" t="s">
        <v>1145</v>
      </c>
      <c r="C14" s="536" t="s">
        <v>1030</v>
      </c>
      <c r="D14" s="172">
        <v>10957</v>
      </c>
      <c r="E14" s="180">
        <v>13717</v>
      </c>
      <c r="F14" s="180">
        <v>13747</v>
      </c>
      <c r="G14" s="180">
        <v>14957</v>
      </c>
      <c r="H14" s="330">
        <v>15964</v>
      </c>
    </row>
    <row r="15" spans="1:8" ht="17" x14ac:dyDescent="0.2">
      <c r="A15" s="2" t="s">
        <v>345</v>
      </c>
      <c r="B15" s="509" t="s">
        <v>1146</v>
      </c>
      <c r="C15" s="475" t="s">
        <v>1030</v>
      </c>
      <c r="D15" s="175">
        <v>10887</v>
      </c>
      <c r="E15" s="177">
        <v>13697</v>
      </c>
      <c r="F15" s="177">
        <v>13739</v>
      </c>
      <c r="G15" s="177">
        <v>14620</v>
      </c>
      <c r="H15" s="326">
        <v>15963</v>
      </c>
    </row>
    <row r="16" spans="1:8" ht="17" x14ac:dyDescent="0.2">
      <c r="A16" s="2" t="s">
        <v>346</v>
      </c>
      <c r="B16" s="509" t="s">
        <v>1147</v>
      </c>
      <c r="C16" s="475" t="s">
        <v>1030</v>
      </c>
      <c r="D16" s="53">
        <v>70</v>
      </c>
      <c r="E16" s="181">
        <v>20</v>
      </c>
      <c r="F16" s="181">
        <v>8</v>
      </c>
      <c r="G16" s="181">
        <v>336</v>
      </c>
      <c r="H16" s="325">
        <v>1</v>
      </c>
    </row>
    <row r="17" spans="1:8" ht="16" customHeight="1" x14ac:dyDescent="0.2">
      <c r="A17" s="2" t="s">
        <v>347</v>
      </c>
      <c r="B17" s="532" t="s">
        <v>1148</v>
      </c>
      <c r="C17" s="532"/>
      <c r="D17" s="170"/>
      <c r="E17" s="182"/>
      <c r="F17" s="182"/>
      <c r="G17" s="182"/>
      <c r="H17" s="140"/>
    </row>
    <row r="18" spans="1:8" x14ac:dyDescent="0.2">
      <c r="A18" s="2" t="s">
        <v>348</v>
      </c>
      <c r="B18" s="537" t="s">
        <v>1149</v>
      </c>
      <c r="C18" s="477" t="s">
        <v>1030</v>
      </c>
      <c r="D18" s="53">
        <v>269</v>
      </c>
      <c r="E18" s="176">
        <v>752</v>
      </c>
      <c r="F18" s="177">
        <v>1832</v>
      </c>
      <c r="G18" s="177">
        <v>7859</v>
      </c>
      <c r="H18" s="326">
        <v>34103</v>
      </c>
    </row>
    <row r="19" spans="1:8" x14ac:dyDescent="0.2">
      <c r="A19" s="2" t="s">
        <v>349</v>
      </c>
      <c r="B19" s="537" t="s">
        <v>1150</v>
      </c>
      <c r="C19" s="477" t="s">
        <v>1030</v>
      </c>
      <c r="D19" s="53">
        <v>335</v>
      </c>
      <c r="E19" s="176">
        <v>627</v>
      </c>
      <c r="F19" s="177">
        <v>1937</v>
      </c>
      <c r="G19" s="177">
        <v>7883</v>
      </c>
      <c r="H19" s="324" t="s">
        <v>351</v>
      </c>
    </row>
    <row r="20" spans="1:8" x14ac:dyDescent="0.2">
      <c r="A20" s="2" t="s">
        <v>350</v>
      </c>
      <c r="B20" s="538" t="s">
        <v>1151</v>
      </c>
      <c r="C20" s="503" t="s">
        <v>1152</v>
      </c>
      <c r="D20" s="61">
        <v>0</v>
      </c>
      <c r="E20" s="181">
        <v>0</v>
      </c>
      <c r="F20" s="181">
        <v>2</v>
      </c>
      <c r="G20" s="181">
        <v>1</v>
      </c>
      <c r="H20" s="325" t="s">
        <v>153</v>
      </c>
    </row>
  </sheetData>
  <sheetProtection algorithmName="SHA-512" hashValue="dt2q29nc8xk5J6JcAZkGkJtCbMFT6xZXhPucn0WDibTxtkEPfL1SiGP1ewEiJ5gVwGG9hQXtKCjk6TJU9D950w==" saltValue="PIimaooDte8ljXb4ao0vbw==" spinCount="100000" sheet="1" objects="1" scenarios="1"/>
  <hyperlinks>
    <hyperlink ref="B2" display="Content!A1" xr:uid="{65ED0D39-272D-D74E-B164-7FA8B7A3B6D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472D-25BD-B546-A948-CBAC45BC41A4}">
  <sheetPr>
    <tabColor rgb="FF002060"/>
  </sheetPr>
  <dimension ref="A1"/>
  <sheetViews>
    <sheetView workbookViewId="0">
      <selection activeCell="B1" sqref="B1:C1048576"/>
    </sheetView>
  </sheetViews>
  <sheetFormatPr baseColWidth="10" defaultRowHeight="16"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7B04-D169-EC40-B9AD-FBFFEF1BE160}">
  <dimension ref="A1:H238"/>
  <sheetViews>
    <sheetView showGridLines="0" topLeftCell="A2" zoomScale="82" workbookViewId="0">
      <selection activeCell="B1" sqref="B1:C1048576"/>
    </sheetView>
  </sheetViews>
  <sheetFormatPr baseColWidth="10" defaultColWidth="8.6640625" defaultRowHeight="16" x14ac:dyDescent="0.2"/>
  <cols>
    <col min="1" max="1" width="4.5" style="183" customWidth="1"/>
    <col min="2" max="2" width="75.5" style="72" customWidth="1"/>
    <col min="3" max="4" width="28.5" style="124" customWidth="1"/>
    <col min="5" max="8" width="25.5" style="124" customWidth="1"/>
    <col min="9" max="9" width="8.6640625" style="73"/>
    <col min="10" max="10" width="8.6640625" style="73" bestFit="1"/>
    <col min="11" max="16384" width="8.6640625" style="73"/>
  </cols>
  <sheetData>
    <row r="1" spans="1:8" s="183" customFormat="1" x14ac:dyDescent="0.2">
      <c r="A1" s="183">
        <v>1</v>
      </c>
      <c r="B1" s="184">
        <v>2</v>
      </c>
      <c r="C1" s="185">
        <v>3</v>
      </c>
      <c r="D1" s="185"/>
      <c r="E1" s="185">
        <v>4</v>
      </c>
      <c r="F1" s="185">
        <v>5</v>
      </c>
      <c r="G1" s="185">
        <v>6</v>
      </c>
      <c r="H1" s="185">
        <v>7</v>
      </c>
    </row>
    <row r="2" spans="1:8" ht="61.5" customHeight="1" x14ac:dyDescent="0.2"/>
    <row r="3" spans="1:8" ht="19" x14ac:dyDescent="0.2">
      <c r="A3" s="2" t="s">
        <v>352</v>
      </c>
      <c r="B3" s="15" t="str" cm="1">
        <f t="array" ref="B3">_xlfn.IFS([1]Content_!$D$7=1,VLOOKUP([1]Employees!$A3,[1]Translation!$A:$S,[1]Employees!B$1,FALSE),[1]Content_!$D$7=2,VLOOKUP([1]Employees!$A3,[1]Translation!$A:$S,[1]Employees!B$1+6,FALSE),[1]Content_!$D$7=3,VLOOKUP([1]Employees!$A3,[1]Translation!$A:$S,[1]Employees!B$1+12,FALSE))</f>
        <v>Workers</v>
      </c>
      <c r="C3" s="186"/>
      <c r="D3" s="186"/>
      <c r="E3" s="187"/>
      <c r="F3" s="187"/>
      <c r="G3" s="187"/>
      <c r="H3" s="187"/>
    </row>
    <row r="4" spans="1:8" ht="9.5" customHeight="1" x14ac:dyDescent="0.2">
      <c r="A4" s="2" t="s">
        <v>353</v>
      </c>
      <c r="B4" s="64"/>
      <c r="C4" s="188"/>
      <c r="D4" s="188"/>
      <c r="E4" s="187"/>
      <c r="F4" s="187"/>
      <c r="G4" s="187"/>
      <c r="H4" s="187"/>
    </row>
    <row r="5" spans="1:8" ht="29" customHeight="1" x14ac:dyDescent="0.2">
      <c r="A5" s="2" t="s">
        <v>354</v>
      </c>
      <c r="B5" s="690" t="str" cm="1">
        <f t="array" ref="B5">_xlfn.IFS([1]Content_!$D$7=1,VLOOKUP([1]Employees!$A5,[1]Translation!$A:$S,[1]Employees!B$1,FALSE),[1]Content_!$D$7=2,VLOOKUP([1]Employees!$A5,[1]Translation!$A:$S,[1]Employees!B$1+6,FALSE),[1]Content_!$D$7=3,VLOOKUP([1]Employees!$A5,[1]Translation!$A:$S,[1]Employees!B$1+12,FALSE))</f>
        <v>We create an inclusive work environment where every employee is treated with respect and high ethical standards are maintained. We provide equal career opportunities for everyone.</v>
      </c>
      <c r="C5" s="690"/>
      <c r="D5" s="690"/>
      <c r="E5" s="690"/>
      <c r="F5" s="690"/>
      <c r="G5" s="690"/>
      <c r="H5" s="690"/>
    </row>
    <row r="6" spans="1:8" x14ac:dyDescent="0.2">
      <c r="A6" s="2" t="s">
        <v>355</v>
      </c>
      <c r="B6" s="189"/>
      <c r="C6" s="189"/>
      <c r="D6" s="189"/>
      <c r="E6" s="189"/>
      <c r="F6" s="189"/>
      <c r="G6" s="189"/>
      <c r="H6" s="189"/>
    </row>
    <row r="7" spans="1:8" s="192" customFormat="1" ht="17" x14ac:dyDescent="0.2">
      <c r="A7" s="2" t="s">
        <v>356</v>
      </c>
      <c r="B7" s="539" t="s">
        <v>887</v>
      </c>
      <c r="C7" s="531" t="s">
        <v>1000</v>
      </c>
      <c r="D7" s="168">
        <v>2020</v>
      </c>
      <c r="E7" s="89">
        <v>2021</v>
      </c>
      <c r="F7" s="89">
        <v>2022</v>
      </c>
      <c r="G7" s="89">
        <v>2023</v>
      </c>
      <c r="H7" s="89">
        <v>2024</v>
      </c>
    </row>
    <row r="8" spans="1:8" ht="17" x14ac:dyDescent="0.2">
      <c r="A8" s="2" t="s">
        <v>357</v>
      </c>
      <c r="B8" s="540" t="s">
        <v>1153</v>
      </c>
      <c r="C8" s="541" t="s">
        <v>888</v>
      </c>
      <c r="D8" s="195">
        <v>270068</v>
      </c>
      <c r="E8" s="99">
        <v>259279</v>
      </c>
      <c r="F8" s="99">
        <v>261840</v>
      </c>
      <c r="G8" s="99">
        <v>267814</v>
      </c>
      <c r="H8" s="329">
        <v>263942</v>
      </c>
    </row>
    <row r="9" spans="1:8" ht="17" x14ac:dyDescent="0.2">
      <c r="A9" s="2" t="s">
        <v>358</v>
      </c>
      <c r="B9" s="516" t="s">
        <v>1154</v>
      </c>
      <c r="C9" s="439"/>
      <c r="D9" s="196"/>
      <c r="E9" s="221"/>
      <c r="F9" s="222"/>
      <c r="G9" s="222"/>
      <c r="H9" s="222"/>
    </row>
    <row r="10" spans="1:8" x14ac:dyDescent="0.2">
      <c r="A10" s="2" t="s">
        <v>359</v>
      </c>
      <c r="B10" s="542" t="s">
        <v>901</v>
      </c>
      <c r="C10" s="543" t="s">
        <v>888</v>
      </c>
      <c r="D10" s="199">
        <v>262045</v>
      </c>
      <c r="E10" s="92">
        <v>251439</v>
      </c>
      <c r="F10" s="92">
        <v>253962</v>
      </c>
      <c r="G10" s="92">
        <v>259533</v>
      </c>
      <c r="H10" s="326">
        <v>255321</v>
      </c>
    </row>
    <row r="11" spans="1:8" x14ac:dyDescent="0.2">
      <c r="A11" s="2" t="s">
        <v>360</v>
      </c>
      <c r="B11" s="544" t="s">
        <v>1155</v>
      </c>
      <c r="C11" s="457" t="s">
        <v>888</v>
      </c>
      <c r="D11" s="199" t="s">
        <v>153</v>
      </c>
      <c r="E11" s="90" t="s">
        <v>153</v>
      </c>
      <c r="F11" s="90">
        <v>645</v>
      </c>
      <c r="G11" s="92">
        <v>5918</v>
      </c>
      <c r="H11" s="326">
        <v>6573</v>
      </c>
    </row>
    <row r="12" spans="1:8" x14ac:dyDescent="0.2">
      <c r="A12" s="2" t="s">
        <v>361</v>
      </c>
      <c r="B12" s="544" t="s">
        <v>1156</v>
      </c>
      <c r="C12" s="457" t="s">
        <v>888</v>
      </c>
      <c r="D12" s="199">
        <v>8092</v>
      </c>
      <c r="E12" s="92">
        <v>8267</v>
      </c>
      <c r="F12" s="92">
        <v>10807</v>
      </c>
      <c r="G12" s="92">
        <v>10816</v>
      </c>
      <c r="H12" s="326">
        <v>11382</v>
      </c>
    </row>
    <row r="13" spans="1:8" x14ac:dyDescent="0.2">
      <c r="A13" s="2" t="s">
        <v>362</v>
      </c>
      <c r="B13" s="544" t="s">
        <v>902</v>
      </c>
      <c r="C13" s="457" t="s">
        <v>888</v>
      </c>
      <c r="D13" s="199">
        <v>16683</v>
      </c>
      <c r="E13" s="92">
        <v>15767</v>
      </c>
      <c r="F13" s="92">
        <v>15608</v>
      </c>
      <c r="G13" s="92">
        <v>16072</v>
      </c>
      <c r="H13" s="326">
        <v>15864</v>
      </c>
    </row>
    <row r="14" spans="1:8" x14ac:dyDescent="0.2">
      <c r="A14" s="2" t="s">
        <v>363</v>
      </c>
      <c r="B14" s="544" t="s">
        <v>1157</v>
      </c>
      <c r="C14" s="457" t="s">
        <v>888</v>
      </c>
      <c r="D14" s="199">
        <v>13497</v>
      </c>
      <c r="E14" s="92">
        <v>12251</v>
      </c>
      <c r="F14" s="92">
        <v>12382</v>
      </c>
      <c r="G14" s="92">
        <v>8750</v>
      </c>
      <c r="H14" s="326">
        <v>8109</v>
      </c>
    </row>
    <row r="15" spans="1:8" x14ac:dyDescent="0.2">
      <c r="A15" s="2" t="s">
        <v>364</v>
      </c>
      <c r="B15" s="544" t="s">
        <v>903</v>
      </c>
      <c r="C15" s="457" t="s">
        <v>888</v>
      </c>
      <c r="D15" s="199">
        <v>19172</v>
      </c>
      <c r="E15" s="92">
        <v>18620</v>
      </c>
      <c r="F15" s="92">
        <v>18474</v>
      </c>
      <c r="G15" s="92">
        <v>19024</v>
      </c>
      <c r="H15" s="326">
        <v>18935</v>
      </c>
    </row>
    <row r="16" spans="1:8" x14ac:dyDescent="0.2">
      <c r="A16" s="2" t="s">
        <v>365</v>
      </c>
      <c r="B16" s="544" t="s">
        <v>1158</v>
      </c>
      <c r="C16" s="457" t="s">
        <v>888</v>
      </c>
      <c r="D16" s="199">
        <v>4424</v>
      </c>
      <c r="E16" s="92">
        <v>4212</v>
      </c>
      <c r="F16" s="92">
        <v>4980</v>
      </c>
      <c r="G16" s="92">
        <v>4971</v>
      </c>
      <c r="H16" s="326">
        <v>5138</v>
      </c>
    </row>
    <row r="17" spans="1:8" x14ac:dyDescent="0.2">
      <c r="A17" s="2" t="s">
        <v>366</v>
      </c>
      <c r="B17" s="544" t="s">
        <v>904</v>
      </c>
      <c r="C17" s="457" t="s">
        <v>888</v>
      </c>
      <c r="D17" s="199">
        <v>11792</v>
      </c>
      <c r="E17" s="92">
        <v>11287</v>
      </c>
      <c r="F17" s="92">
        <v>10747</v>
      </c>
      <c r="G17" s="92">
        <v>10534</v>
      </c>
      <c r="H17" s="326">
        <v>10644</v>
      </c>
    </row>
    <row r="18" spans="1:8" x14ac:dyDescent="0.2">
      <c r="A18" s="2" t="s">
        <v>367</v>
      </c>
      <c r="B18" s="544" t="s">
        <v>905</v>
      </c>
      <c r="C18" s="457" t="s">
        <v>888</v>
      </c>
      <c r="D18" s="199" t="s">
        <v>153</v>
      </c>
      <c r="E18" s="90" t="s">
        <v>153</v>
      </c>
      <c r="F18" s="92">
        <v>1403</v>
      </c>
      <c r="G18" s="92">
        <v>6525</v>
      </c>
      <c r="H18" s="326">
        <v>8617</v>
      </c>
    </row>
    <row r="19" spans="1:8" x14ac:dyDescent="0.2">
      <c r="A19" s="2" t="s">
        <v>368</v>
      </c>
      <c r="B19" s="544" t="s">
        <v>906</v>
      </c>
      <c r="C19" s="457" t="s">
        <v>888</v>
      </c>
      <c r="D19" s="199">
        <v>17309</v>
      </c>
      <c r="E19" s="92">
        <v>16247</v>
      </c>
      <c r="F19" s="92">
        <v>16377</v>
      </c>
      <c r="G19" s="92">
        <v>15247</v>
      </c>
      <c r="H19" s="326">
        <v>15092</v>
      </c>
    </row>
    <row r="20" spans="1:8" x14ac:dyDescent="0.2">
      <c r="A20" s="2" t="s">
        <v>369</v>
      </c>
      <c r="B20" s="544" t="s">
        <v>1159</v>
      </c>
      <c r="C20" s="457" t="s">
        <v>888</v>
      </c>
      <c r="D20" s="199">
        <v>11321</v>
      </c>
      <c r="E20" s="92">
        <v>10554</v>
      </c>
      <c r="F20" s="92">
        <v>10487</v>
      </c>
      <c r="G20" s="92">
        <v>10521</v>
      </c>
      <c r="H20" s="326">
        <v>9722</v>
      </c>
    </row>
    <row r="21" spans="1:8" x14ac:dyDescent="0.2">
      <c r="A21" s="2" t="s">
        <v>370</v>
      </c>
      <c r="B21" s="544" t="s">
        <v>1160</v>
      </c>
      <c r="C21" s="457" t="s">
        <v>888</v>
      </c>
      <c r="D21" s="199">
        <v>13137</v>
      </c>
      <c r="E21" s="92">
        <v>12703</v>
      </c>
      <c r="F21" s="92">
        <v>13112</v>
      </c>
      <c r="G21" s="92">
        <v>13492</v>
      </c>
      <c r="H21" s="326">
        <v>13843</v>
      </c>
    </row>
    <row r="22" spans="1:8" x14ac:dyDescent="0.2">
      <c r="A22" s="2" t="s">
        <v>371</v>
      </c>
      <c r="B22" s="544" t="s">
        <v>1161</v>
      </c>
      <c r="C22" s="457" t="s">
        <v>888</v>
      </c>
      <c r="D22" s="199">
        <v>27380</v>
      </c>
      <c r="E22" s="92">
        <v>26950</v>
      </c>
      <c r="F22" s="92">
        <v>27898</v>
      </c>
      <c r="G22" s="92">
        <v>28973</v>
      </c>
      <c r="H22" s="326">
        <v>29544</v>
      </c>
    </row>
    <row r="23" spans="1:8" x14ac:dyDescent="0.2">
      <c r="A23" s="2" t="s">
        <v>372</v>
      </c>
      <c r="B23" s="544" t="s">
        <v>907</v>
      </c>
      <c r="C23" s="457" t="s">
        <v>888</v>
      </c>
      <c r="D23" s="199">
        <v>23049</v>
      </c>
      <c r="E23" s="92">
        <v>22279</v>
      </c>
      <c r="F23" s="92">
        <v>22194</v>
      </c>
      <c r="G23" s="92">
        <v>22832</v>
      </c>
      <c r="H23" s="326">
        <v>22958</v>
      </c>
    </row>
    <row r="24" spans="1:8" x14ac:dyDescent="0.2">
      <c r="A24" s="2" t="s">
        <v>373</v>
      </c>
      <c r="B24" s="544" t="s">
        <v>1162</v>
      </c>
      <c r="C24" s="457" t="s">
        <v>888</v>
      </c>
      <c r="D24" s="199">
        <v>3403</v>
      </c>
      <c r="E24" s="92">
        <v>3293</v>
      </c>
      <c r="F24" s="92">
        <v>3163</v>
      </c>
      <c r="G24" s="92">
        <v>3755</v>
      </c>
      <c r="H24" s="326">
        <v>3765</v>
      </c>
    </row>
    <row r="25" spans="1:8" x14ac:dyDescent="0.2">
      <c r="A25" s="2" t="s">
        <v>374</v>
      </c>
      <c r="B25" s="544" t="s">
        <v>908</v>
      </c>
      <c r="C25" s="457" t="s">
        <v>888</v>
      </c>
      <c r="D25" s="199">
        <v>15371</v>
      </c>
      <c r="E25" s="92">
        <v>15220</v>
      </c>
      <c r="F25" s="92">
        <v>17852</v>
      </c>
      <c r="G25" s="92">
        <v>18956</v>
      </c>
      <c r="H25" s="326">
        <v>18668</v>
      </c>
    </row>
    <row r="26" spans="1:8" x14ac:dyDescent="0.2">
      <c r="A26" s="2" t="s">
        <v>375</v>
      </c>
      <c r="B26" s="544" t="s">
        <v>1163</v>
      </c>
      <c r="C26" s="457" t="s">
        <v>888</v>
      </c>
      <c r="D26" s="199" t="s">
        <v>153</v>
      </c>
      <c r="E26" s="90" t="s">
        <v>153</v>
      </c>
      <c r="F26" s="90">
        <v>745</v>
      </c>
      <c r="G26" s="92">
        <v>2167</v>
      </c>
      <c r="H26" s="326">
        <v>2716</v>
      </c>
    </row>
    <row r="27" spans="1:8" x14ac:dyDescent="0.2">
      <c r="A27" s="2" t="s">
        <v>376</v>
      </c>
      <c r="B27" s="544" t="s">
        <v>1164</v>
      </c>
      <c r="C27" s="457" t="s">
        <v>888</v>
      </c>
      <c r="D27" s="199">
        <v>15524</v>
      </c>
      <c r="E27" s="92">
        <v>14275</v>
      </c>
      <c r="F27" s="92">
        <v>14476</v>
      </c>
      <c r="G27" s="92">
        <v>9891</v>
      </c>
      <c r="H27" s="326">
        <v>9265</v>
      </c>
    </row>
    <row r="28" spans="1:8" x14ac:dyDescent="0.2">
      <c r="A28" s="2" t="s">
        <v>377</v>
      </c>
      <c r="B28" s="544" t="s">
        <v>1165</v>
      </c>
      <c r="C28" s="457" t="s">
        <v>888</v>
      </c>
      <c r="D28" s="199">
        <v>2414</v>
      </c>
      <c r="E28" s="92">
        <v>2272</v>
      </c>
      <c r="F28" s="90">
        <v>13</v>
      </c>
      <c r="G28" s="90" t="s">
        <v>153</v>
      </c>
      <c r="H28" s="324" t="s">
        <v>153</v>
      </c>
    </row>
    <row r="29" spans="1:8" x14ac:dyDescent="0.2">
      <c r="A29" s="2" t="s">
        <v>378</v>
      </c>
      <c r="B29" s="544" t="s">
        <v>1166</v>
      </c>
      <c r="C29" s="457" t="s">
        <v>888</v>
      </c>
      <c r="D29" s="199">
        <v>24403</v>
      </c>
      <c r="E29" s="92">
        <v>22468</v>
      </c>
      <c r="F29" s="92">
        <v>20451</v>
      </c>
      <c r="G29" s="92">
        <v>20564</v>
      </c>
      <c r="H29" s="326">
        <v>20754</v>
      </c>
    </row>
    <row r="30" spans="1:8" x14ac:dyDescent="0.2">
      <c r="A30" s="2" t="s">
        <v>379</v>
      </c>
      <c r="B30" s="544" t="s">
        <v>1167</v>
      </c>
      <c r="C30" s="457" t="s">
        <v>888</v>
      </c>
      <c r="D30" s="199">
        <v>29854</v>
      </c>
      <c r="E30" s="92">
        <v>30387</v>
      </c>
      <c r="F30" s="92">
        <v>26929</v>
      </c>
      <c r="G30" s="92">
        <v>24297</v>
      </c>
      <c r="H30" s="326">
        <v>18259</v>
      </c>
    </row>
    <row r="31" spans="1:8" x14ac:dyDescent="0.2">
      <c r="A31" s="2" t="s">
        <v>380</v>
      </c>
      <c r="B31" s="544" t="s">
        <v>1168</v>
      </c>
      <c r="C31" s="457" t="s">
        <v>888</v>
      </c>
      <c r="D31" s="199">
        <v>4568</v>
      </c>
      <c r="E31" s="92">
        <v>4387</v>
      </c>
      <c r="F31" s="92">
        <v>5219</v>
      </c>
      <c r="G31" s="92">
        <v>5169</v>
      </c>
      <c r="H31" s="326">
        <v>5473</v>
      </c>
    </row>
    <row r="32" spans="1:8" x14ac:dyDescent="0.2">
      <c r="A32" s="2" t="s">
        <v>381</v>
      </c>
      <c r="B32" s="544" t="s">
        <v>1169</v>
      </c>
      <c r="C32" s="457" t="s">
        <v>888</v>
      </c>
      <c r="D32" s="199">
        <v>0</v>
      </c>
      <c r="E32" s="90" t="s">
        <v>153</v>
      </c>
      <c r="F32" s="90" t="s">
        <v>153</v>
      </c>
      <c r="G32" s="92">
        <v>1059</v>
      </c>
      <c r="H32" s="324" t="s">
        <v>153</v>
      </c>
    </row>
    <row r="33" spans="1:8" x14ac:dyDescent="0.2">
      <c r="A33" s="2" t="s">
        <v>382</v>
      </c>
      <c r="B33" s="545" t="s">
        <v>909</v>
      </c>
      <c r="C33" s="469" t="s">
        <v>888</v>
      </c>
      <c r="D33" s="200">
        <v>8023</v>
      </c>
      <c r="E33" s="93">
        <v>7839</v>
      </c>
      <c r="F33" s="93">
        <v>7878</v>
      </c>
      <c r="G33" s="93">
        <v>8281</v>
      </c>
      <c r="H33" s="317">
        <v>8621</v>
      </c>
    </row>
    <row r="34" spans="1:8" x14ac:dyDescent="0.2">
      <c r="A34" s="2" t="s">
        <v>383</v>
      </c>
      <c r="B34" s="546"/>
      <c r="C34" s="477"/>
    </row>
    <row r="35" spans="1:8" ht="17" x14ac:dyDescent="0.2">
      <c r="A35" s="2" t="s">
        <v>384</v>
      </c>
      <c r="B35" s="539" t="s">
        <v>887</v>
      </c>
      <c r="C35" s="531" t="s">
        <v>1000</v>
      </c>
      <c r="D35" s="191">
        <v>2020</v>
      </c>
      <c r="E35" s="89">
        <v>2021</v>
      </c>
      <c r="F35" s="89">
        <v>2022</v>
      </c>
      <c r="G35" s="89">
        <v>2023</v>
      </c>
      <c r="H35" s="89">
        <v>2024</v>
      </c>
    </row>
    <row r="36" spans="1:8" ht="17" x14ac:dyDescent="0.2">
      <c r="A36" s="2" t="s">
        <v>385</v>
      </c>
      <c r="B36" s="547" t="s">
        <v>1153</v>
      </c>
      <c r="C36" s="548" t="s">
        <v>888</v>
      </c>
      <c r="D36" s="201">
        <v>270068</v>
      </c>
      <c r="E36" s="332">
        <v>259279</v>
      </c>
      <c r="F36" s="332">
        <v>261840</v>
      </c>
      <c r="G36" s="332">
        <v>267814</v>
      </c>
      <c r="H36" s="334">
        <v>263942</v>
      </c>
    </row>
    <row r="37" spans="1:8" x14ac:dyDescent="0.2">
      <c r="A37" s="2" t="s">
        <v>386</v>
      </c>
      <c r="B37" s="549" t="s">
        <v>1170</v>
      </c>
      <c r="C37" s="550"/>
      <c r="D37" s="202"/>
      <c r="E37" s="333"/>
      <c r="F37" s="333"/>
      <c r="G37" s="333"/>
      <c r="H37" s="335"/>
    </row>
    <row r="38" spans="1:8" ht="17" x14ac:dyDescent="0.2">
      <c r="A38" s="2" t="s">
        <v>387</v>
      </c>
      <c r="B38" s="551" t="s">
        <v>1171</v>
      </c>
      <c r="C38" s="548" t="s">
        <v>888</v>
      </c>
      <c r="D38" s="203">
        <v>259359</v>
      </c>
      <c r="E38" s="99">
        <v>238135</v>
      </c>
      <c r="F38" s="99">
        <v>240562</v>
      </c>
      <c r="G38" s="99">
        <v>250333</v>
      </c>
      <c r="H38" s="329">
        <v>257544</v>
      </c>
    </row>
    <row r="39" spans="1:8" ht="17" x14ac:dyDescent="0.2">
      <c r="A39" s="2" t="s">
        <v>388</v>
      </c>
      <c r="B39" s="552" t="s">
        <v>1154</v>
      </c>
      <c r="C39" s="453"/>
      <c r="D39" s="197"/>
      <c r="E39" s="222"/>
      <c r="F39" s="222"/>
      <c r="G39" s="222"/>
      <c r="H39" s="336"/>
    </row>
    <row r="40" spans="1:8" x14ac:dyDescent="0.2">
      <c r="A40" s="2" t="s">
        <v>389</v>
      </c>
      <c r="B40" s="553" t="s">
        <v>901</v>
      </c>
      <c r="C40" s="457" t="s">
        <v>888</v>
      </c>
      <c r="D40" s="199">
        <v>251809</v>
      </c>
      <c r="E40" s="92">
        <v>230718</v>
      </c>
      <c r="F40" s="92">
        <v>232977</v>
      </c>
      <c r="G40" s="92">
        <v>242373</v>
      </c>
      <c r="H40" s="326">
        <v>249270</v>
      </c>
    </row>
    <row r="41" spans="1:8" x14ac:dyDescent="0.2">
      <c r="A41" s="2" t="s">
        <v>390</v>
      </c>
      <c r="B41" s="554" t="s">
        <v>1155</v>
      </c>
      <c r="C41" s="457" t="s">
        <v>888</v>
      </c>
      <c r="D41" s="199" t="s">
        <v>153</v>
      </c>
      <c r="E41" s="90" t="s">
        <v>153</v>
      </c>
      <c r="F41" s="90">
        <v>608</v>
      </c>
      <c r="G41" s="92">
        <v>5342</v>
      </c>
      <c r="H41" s="326">
        <v>6480</v>
      </c>
    </row>
    <row r="42" spans="1:8" x14ac:dyDescent="0.2">
      <c r="A42" s="2" t="s">
        <v>391</v>
      </c>
      <c r="B42" s="554" t="s">
        <v>1156</v>
      </c>
      <c r="C42" s="457" t="s">
        <v>888</v>
      </c>
      <c r="D42" s="199">
        <v>7808</v>
      </c>
      <c r="E42" s="92">
        <v>7392</v>
      </c>
      <c r="F42" s="92">
        <v>9323</v>
      </c>
      <c r="G42" s="92">
        <v>9505</v>
      </c>
      <c r="H42" s="326">
        <v>11219</v>
      </c>
    </row>
    <row r="43" spans="1:8" x14ac:dyDescent="0.2">
      <c r="A43" s="2" t="s">
        <v>392</v>
      </c>
      <c r="B43" s="554" t="s">
        <v>902</v>
      </c>
      <c r="C43" s="457" t="s">
        <v>888</v>
      </c>
      <c r="D43" s="199">
        <v>16174</v>
      </c>
      <c r="E43" s="92">
        <v>14815</v>
      </c>
      <c r="F43" s="92">
        <v>14362</v>
      </c>
      <c r="G43" s="92">
        <v>14350</v>
      </c>
      <c r="H43" s="326">
        <v>15454</v>
      </c>
    </row>
    <row r="44" spans="1:8" x14ac:dyDescent="0.2">
      <c r="A44" s="2" t="s">
        <v>393</v>
      </c>
      <c r="B44" s="554" t="s">
        <v>1157</v>
      </c>
      <c r="C44" s="457" t="s">
        <v>888</v>
      </c>
      <c r="D44" s="199">
        <v>13426</v>
      </c>
      <c r="E44" s="92">
        <v>11098</v>
      </c>
      <c r="F44" s="92">
        <v>10818</v>
      </c>
      <c r="G44" s="92">
        <v>8069</v>
      </c>
      <c r="H44" s="326">
        <v>7820</v>
      </c>
    </row>
    <row r="45" spans="1:8" x14ac:dyDescent="0.2">
      <c r="A45" s="2" t="s">
        <v>394</v>
      </c>
      <c r="B45" s="554" t="s">
        <v>903</v>
      </c>
      <c r="C45" s="457" t="s">
        <v>888</v>
      </c>
      <c r="D45" s="199">
        <v>18721</v>
      </c>
      <c r="E45" s="92">
        <v>17935</v>
      </c>
      <c r="F45" s="92">
        <v>17662</v>
      </c>
      <c r="G45" s="92">
        <v>18247</v>
      </c>
      <c r="H45" s="326">
        <v>18564</v>
      </c>
    </row>
    <row r="46" spans="1:8" x14ac:dyDescent="0.2">
      <c r="A46" s="2" t="s">
        <v>395</v>
      </c>
      <c r="B46" s="554" t="s">
        <v>1158</v>
      </c>
      <c r="C46" s="457" t="s">
        <v>888</v>
      </c>
      <c r="D46" s="199">
        <v>4177</v>
      </c>
      <c r="E46" s="92">
        <v>3931</v>
      </c>
      <c r="F46" s="92">
        <v>4623</v>
      </c>
      <c r="G46" s="92">
        <v>4607</v>
      </c>
      <c r="H46" s="326">
        <v>5001</v>
      </c>
    </row>
    <row r="47" spans="1:8" x14ac:dyDescent="0.2">
      <c r="A47" s="2" t="s">
        <v>396</v>
      </c>
      <c r="B47" s="554" t="s">
        <v>904</v>
      </c>
      <c r="C47" s="457" t="s">
        <v>888</v>
      </c>
      <c r="D47" s="199">
        <v>11393</v>
      </c>
      <c r="E47" s="92">
        <v>10043</v>
      </c>
      <c r="F47" s="92">
        <v>9685</v>
      </c>
      <c r="G47" s="92">
        <v>9591</v>
      </c>
      <c r="H47" s="326">
        <v>10455</v>
      </c>
    </row>
    <row r="48" spans="1:8" x14ac:dyDescent="0.2">
      <c r="A48" s="2" t="s">
        <v>397</v>
      </c>
      <c r="B48" s="554" t="s">
        <v>905</v>
      </c>
      <c r="C48" s="457" t="s">
        <v>888</v>
      </c>
      <c r="D48" s="199" t="s">
        <v>153</v>
      </c>
      <c r="E48" s="90" t="s">
        <v>153</v>
      </c>
      <c r="F48" s="92">
        <v>1325</v>
      </c>
      <c r="G48" s="92">
        <v>6159</v>
      </c>
      <c r="H48" s="326">
        <v>8448</v>
      </c>
    </row>
    <row r="49" spans="1:8" x14ac:dyDescent="0.2">
      <c r="A49" s="2" t="s">
        <v>398</v>
      </c>
      <c r="B49" s="554" t="s">
        <v>906</v>
      </c>
      <c r="C49" s="457" t="s">
        <v>888</v>
      </c>
      <c r="D49" s="199">
        <v>16597</v>
      </c>
      <c r="E49" s="92">
        <v>14399</v>
      </c>
      <c r="F49" s="92">
        <v>14345</v>
      </c>
      <c r="G49" s="92">
        <v>13990</v>
      </c>
      <c r="H49" s="326">
        <v>14875</v>
      </c>
    </row>
    <row r="50" spans="1:8" x14ac:dyDescent="0.2">
      <c r="A50" s="2" t="s">
        <v>399</v>
      </c>
      <c r="B50" s="554" t="s">
        <v>1159</v>
      </c>
      <c r="C50" s="457" t="s">
        <v>888</v>
      </c>
      <c r="D50" s="199">
        <v>10856</v>
      </c>
      <c r="E50" s="92">
        <v>8662</v>
      </c>
      <c r="F50" s="92">
        <v>8934</v>
      </c>
      <c r="G50" s="92">
        <v>9665</v>
      </c>
      <c r="H50" s="326">
        <v>9561</v>
      </c>
    </row>
    <row r="51" spans="1:8" x14ac:dyDescent="0.2">
      <c r="A51" s="2" t="s">
        <v>400</v>
      </c>
      <c r="B51" s="554" t="s">
        <v>1160</v>
      </c>
      <c r="C51" s="457" t="s">
        <v>888</v>
      </c>
      <c r="D51" s="199">
        <v>12744</v>
      </c>
      <c r="E51" s="92">
        <v>11845</v>
      </c>
      <c r="F51" s="92">
        <v>12322</v>
      </c>
      <c r="G51" s="92">
        <v>12620</v>
      </c>
      <c r="H51" s="326">
        <v>13567</v>
      </c>
    </row>
    <row r="52" spans="1:8" x14ac:dyDescent="0.2">
      <c r="A52" s="2" t="s">
        <v>401</v>
      </c>
      <c r="B52" s="554" t="s">
        <v>1161</v>
      </c>
      <c r="C52" s="457" t="s">
        <v>888</v>
      </c>
      <c r="D52" s="199">
        <v>27007</v>
      </c>
      <c r="E52" s="92">
        <v>26460</v>
      </c>
      <c r="F52" s="92">
        <v>27415</v>
      </c>
      <c r="G52" s="92">
        <v>28501</v>
      </c>
      <c r="H52" s="326">
        <v>28973</v>
      </c>
    </row>
    <row r="53" spans="1:8" x14ac:dyDescent="0.2">
      <c r="A53" s="2" t="s">
        <v>402</v>
      </c>
      <c r="B53" s="554" t="s">
        <v>907</v>
      </c>
      <c r="C53" s="457" t="s">
        <v>888</v>
      </c>
      <c r="D53" s="199">
        <v>22417</v>
      </c>
      <c r="E53" s="92">
        <v>20457</v>
      </c>
      <c r="F53" s="92">
        <v>20651</v>
      </c>
      <c r="G53" s="92">
        <v>21530</v>
      </c>
      <c r="H53" s="326">
        <v>22662</v>
      </c>
    </row>
    <row r="54" spans="1:8" x14ac:dyDescent="0.2">
      <c r="A54" s="2" t="s">
        <v>403</v>
      </c>
      <c r="B54" s="554" t="s">
        <v>1162</v>
      </c>
      <c r="C54" s="457" t="s">
        <v>888</v>
      </c>
      <c r="D54" s="199">
        <v>3216</v>
      </c>
      <c r="E54" s="92">
        <v>2581</v>
      </c>
      <c r="F54" s="92">
        <v>2711</v>
      </c>
      <c r="G54" s="92">
        <v>3492</v>
      </c>
      <c r="H54" s="326">
        <v>3715</v>
      </c>
    </row>
    <row r="55" spans="1:8" x14ac:dyDescent="0.2">
      <c r="A55" s="2" t="s">
        <v>404</v>
      </c>
      <c r="B55" s="554" t="s">
        <v>908</v>
      </c>
      <c r="C55" s="457" t="s">
        <v>888</v>
      </c>
      <c r="D55" s="199">
        <v>15007</v>
      </c>
      <c r="E55" s="92">
        <v>14558</v>
      </c>
      <c r="F55" s="92">
        <v>17067</v>
      </c>
      <c r="G55" s="92">
        <v>18074</v>
      </c>
      <c r="H55" s="326">
        <v>17954</v>
      </c>
    </row>
    <row r="56" spans="1:8" x14ac:dyDescent="0.2">
      <c r="A56" s="2" t="s">
        <v>405</v>
      </c>
      <c r="B56" s="554" t="s">
        <v>1163</v>
      </c>
      <c r="C56" s="457" t="s">
        <v>888</v>
      </c>
      <c r="D56" s="199" t="s">
        <v>153</v>
      </c>
      <c r="E56" s="90" t="s">
        <v>153</v>
      </c>
      <c r="F56" s="90">
        <v>707</v>
      </c>
      <c r="G56" s="92">
        <v>1980</v>
      </c>
      <c r="H56" s="326">
        <v>2681</v>
      </c>
    </row>
    <row r="57" spans="1:8" x14ac:dyDescent="0.2">
      <c r="A57" s="2" t="s">
        <v>406</v>
      </c>
      <c r="B57" s="554" t="s">
        <v>1164</v>
      </c>
      <c r="C57" s="457" t="s">
        <v>888</v>
      </c>
      <c r="D57" s="199">
        <v>14909</v>
      </c>
      <c r="E57" s="92">
        <v>12696</v>
      </c>
      <c r="F57" s="92">
        <v>13019</v>
      </c>
      <c r="G57" s="92">
        <v>9323</v>
      </c>
      <c r="H57" s="326">
        <v>8759</v>
      </c>
    </row>
    <row r="58" spans="1:8" x14ac:dyDescent="0.2">
      <c r="A58" s="2" t="s">
        <v>407</v>
      </c>
      <c r="B58" s="554" t="s">
        <v>1165</v>
      </c>
      <c r="C58" s="457" t="s">
        <v>888</v>
      </c>
      <c r="D58" s="199">
        <v>2177</v>
      </c>
      <c r="E58" s="92">
        <v>2029</v>
      </c>
      <c r="F58" s="90">
        <v>13</v>
      </c>
      <c r="G58" s="90" t="s">
        <v>153</v>
      </c>
      <c r="H58" s="324" t="s">
        <v>153</v>
      </c>
    </row>
    <row r="59" spans="1:8" x14ac:dyDescent="0.2">
      <c r="A59" s="2" t="s">
        <v>408</v>
      </c>
      <c r="B59" s="554" t="s">
        <v>1166</v>
      </c>
      <c r="C59" s="457" t="s">
        <v>888</v>
      </c>
      <c r="D59" s="199">
        <v>22970</v>
      </c>
      <c r="E59" s="92">
        <v>20043</v>
      </c>
      <c r="F59" s="92">
        <v>17781</v>
      </c>
      <c r="G59" s="92">
        <v>18939</v>
      </c>
      <c r="H59" s="326">
        <v>20019</v>
      </c>
    </row>
    <row r="60" spans="1:8" x14ac:dyDescent="0.2">
      <c r="A60" s="2" t="s">
        <v>409</v>
      </c>
      <c r="B60" s="554" t="s">
        <v>1167</v>
      </c>
      <c r="C60" s="457" t="s">
        <v>888</v>
      </c>
      <c r="D60" s="199">
        <v>27812</v>
      </c>
      <c r="E60" s="92">
        <v>27628</v>
      </c>
      <c r="F60" s="92">
        <v>24796</v>
      </c>
      <c r="G60" s="92">
        <v>22658</v>
      </c>
      <c r="H60" s="326">
        <v>17753</v>
      </c>
    </row>
    <row r="61" spans="1:8" x14ac:dyDescent="0.2">
      <c r="A61" s="2" t="s">
        <v>410</v>
      </c>
      <c r="B61" s="554" t="s">
        <v>1168</v>
      </c>
      <c r="C61" s="457" t="s">
        <v>888</v>
      </c>
      <c r="D61" s="199">
        <v>4398</v>
      </c>
      <c r="E61" s="92">
        <v>4146</v>
      </c>
      <c r="F61" s="92">
        <v>4810</v>
      </c>
      <c r="G61" s="92">
        <v>4770</v>
      </c>
      <c r="H61" s="326">
        <v>5310</v>
      </c>
    </row>
    <row r="62" spans="1:8" x14ac:dyDescent="0.2">
      <c r="A62" s="2" t="s">
        <v>411</v>
      </c>
      <c r="B62" s="554" t="s">
        <v>1169</v>
      </c>
      <c r="C62" s="457" t="s">
        <v>888</v>
      </c>
      <c r="D62" s="199">
        <v>0</v>
      </c>
      <c r="E62" s="90" t="s">
        <v>153</v>
      </c>
      <c r="F62" s="90" t="s">
        <v>153</v>
      </c>
      <c r="G62" s="90">
        <v>961</v>
      </c>
      <c r="H62" s="324" t="s">
        <v>153</v>
      </c>
    </row>
    <row r="63" spans="1:8" x14ac:dyDescent="0.2">
      <c r="A63" s="2" t="s">
        <v>412</v>
      </c>
      <c r="B63" s="553" t="s">
        <v>909</v>
      </c>
      <c r="C63" s="469" t="s">
        <v>888</v>
      </c>
      <c r="D63" s="199">
        <v>7550</v>
      </c>
      <c r="E63" s="93">
        <v>7417</v>
      </c>
      <c r="F63" s="93">
        <v>7585</v>
      </c>
      <c r="G63" s="93">
        <v>7960</v>
      </c>
      <c r="H63" s="317">
        <v>8274</v>
      </c>
    </row>
    <row r="64" spans="1:8" ht="17" x14ac:dyDescent="0.2">
      <c r="A64" s="2" t="s">
        <v>413</v>
      </c>
      <c r="B64" s="551" t="s">
        <v>1172</v>
      </c>
      <c r="C64" s="548" t="s">
        <v>888</v>
      </c>
      <c r="D64" s="203">
        <v>10709</v>
      </c>
      <c r="E64" s="99">
        <v>21143</v>
      </c>
      <c r="F64" s="99">
        <v>21278</v>
      </c>
      <c r="G64" s="99">
        <v>17481</v>
      </c>
      <c r="H64" s="329">
        <v>6398</v>
      </c>
    </row>
    <row r="65" spans="1:8" ht="17" x14ac:dyDescent="0.2">
      <c r="A65" s="2" t="s">
        <v>414</v>
      </c>
      <c r="B65" s="552" t="s">
        <v>1154</v>
      </c>
      <c r="C65" s="453"/>
      <c r="D65" s="41"/>
      <c r="E65" s="337"/>
      <c r="F65" s="337"/>
      <c r="G65" s="337"/>
      <c r="H65" s="338"/>
    </row>
    <row r="66" spans="1:8" x14ac:dyDescent="0.2">
      <c r="A66" s="2" t="s">
        <v>415</v>
      </c>
      <c r="B66" s="553" t="s">
        <v>901</v>
      </c>
      <c r="C66" s="457" t="s">
        <v>888</v>
      </c>
      <c r="D66" s="199">
        <v>10236</v>
      </c>
      <c r="E66" s="92">
        <v>20721</v>
      </c>
      <c r="F66" s="92">
        <v>20985</v>
      </c>
      <c r="G66" s="92">
        <v>17160</v>
      </c>
      <c r="H66" s="326">
        <v>6051</v>
      </c>
    </row>
    <row r="67" spans="1:8" x14ac:dyDescent="0.2">
      <c r="A67" s="2" t="s">
        <v>416</v>
      </c>
      <c r="B67" s="554" t="s">
        <v>1155</v>
      </c>
      <c r="C67" s="457" t="s">
        <v>888</v>
      </c>
      <c r="D67" s="199">
        <v>0</v>
      </c>
      <c r="E67" s="90" t="s">
        <v>153</v>
      </c>
      <c r="F67" s="90">
        <v>37</v>
      </c>
      <c r="G67" s="90">
        <v>576</v>
      </c>
      <c r="H67" s="324">
        <v>93</v>
      </c>
    </row>
    <row r="68" spans="1:8" x14ac:dyDescent="0.2">
      <c r="A68" s="2" t="s">
        <v>417</v>
      </c>
      <c r="B68" s="554" t="s">
        <v>1156</v>
      </c>
      <c r="C68" s="457" t="s">
        <v>888</v>
      </c>
      <c r="D68" s="199">
        <v>284</v>
      </c>
      <c r="E68" s="90">
        <v>875</v>
      </c>
      <c r="F68" s="90">
        <v>1484</v>
      </c>
      <c r="G68" s="90">
        <v>1311</v>
      </c>
      <c r="H68" s="324">
        <v>163</v>
      </c>
    </row>
    <row r="69" spans="1:8" x14ac:dyDescent="0.2">
      <c r="A69" s="2" t="s">
        <v>418</v>
      </c>
      <c r="B69" s="554" t="s">
        <v>902</v>
      </c>
      <c r="C69" s="457" t="s">
        <v>888</v>
      </c>
      <c r="D69" s="199">
        <v>509</v>
      </c>
      <c r="E69" s="90">
        <v>952</v>
      </c>
      <c r="F69" s="90">
        <v>1246</v>
      </c>
      <c r="G69" s="90">
        <v>1722</v>
      </c>
      <c r="H69" s="324">
        <v>410</v>
      </c>
    </row>
    <row r="70" spans="1:8" x14ac:dyDescent="0.2">
      <c r="A70" s="2" t="s">
        <v>419</v>
      </c>
      <c r="B70" s="554" t="s">
        <v>1157</v>
      </c>
      <c r="C70" s="457" t="s">
        <v>888</v>
      </c>
      <c r="D70" s="199">
        <v>723</v>
      </c>
      <c r="E70" s="90">
        <v>1153</v>
      </c>
      <c r="F70" s="90">
        <v>1564</v>
      </c>
      <c r="G70" s="90">
        <v>681</v>
      </c>
      <c r="H70" s="324">
        <v>289</v>
      </c>
    </row>
    <row r="71" spans="1:8" x14ac:dyDescent="0.2">
      <c r="A71" s="2" t="s">
        <v>420</v>
      </c>
      <c r="B71" s="554" t="s">
        <v>903</v>
      </c>
      <c r="C71" s="457" t="s">
        <v>888</v>
      </c>
      <c r="D71" s="199">
        <v>451</v>
      </c>
      <c r="E71" s="90">
        <v>685</v>
      </c>
      <c r="F71" s="90">
        <v>812</v>
      </c>
      <c r="G71" s="90">
        <v>777</v>
      </c>
      <c r="H71" s="324">
        <v>371</v>
      </c>
    </row>
    <row r="72" spans="1:8" x14ac:dyDescent="0.2">
      <c r="A72" s="2" t="s">
        <v>421</v>
      </c>
      <c r="B72" s="554" t="s">
        <v>1158</v>
      </c>
      <c r="C72" s="457" t="s">
        <v>888</v>
      </c>
      <c r="D72" s="199">
        <v>247</v>
      </c>
      <c r="E72" s="90">
        <v>281</v>
      </c>
      <c r="F72" s="90">
        <v>357</v>
      </c>
      <c r="G72" s="90">
        <v>364</v>
      </c>
      <c r="H72" s="324">
        <v>137</v>
      </c>
    </row>
    <row r="73" spans="1:8" x14ac:dyDescent="0.2">
      <c r="A73" s="2" t="s">
        <v>422</v>
      </c>
      <c r="B73" s="554" t="s">
        <v>904</v>
      </c>
      <c r="C73" s="457" t="s">
        <v>888</v>
      </c>
      <c r="D73" s="199">
        <v>399</v>
      </c>
      <c r="E73" s="90">
        <v>1244</v>
      </c>
      <c r="F73" s="90">
        <v>1062</v>
      </c>
      <c r="G73" s="90">
        <v>943</v>
      </c>
      <c r="H73" s="324">
        <v>189</v>
      </c>
    </row>
    <row r="74" spans="1:8" x14ac:dyDescent="0.2">
      <c r="A74" s="2" t="s">
        <v>423</v>
      </c>
      <c r="B74" s="554" t="s">
        <v>905</v>
      </c>
      <c r="C74" s="457" t="s">
        <v>888</v>
      </c>
      <c r="D74" s="199" t="s">
        <v>153</v>
      </c>
      <c r="E74" s="90" t="s">
        <v>153</v>
      </c>
      <c r="F74" s="90">
        <v>78</v>
      </c>
      <c r="G74" s="90">
        <v>366</v>
      </c>
      <c r="H74" s="324">
        <v>169</v>
      </c>
    </row>
    <row r="75" spans="1:8" x14ac:dyDescent="0.2">
      <c r="A75" s="2" t="s">
        <v>424</v>
      </c>
      <c r="B75" s="554" t="s">
        <v>906</v>
      </c>
      <c r="C75" s="457" t="s">
        <v>888</v>
      </c>
      <c r="D75" s="199">
        <v>712</v>
      </c>
      <c r="E75" s="90">
        <v>1848</v>
      </c>
      <c r="F75" s="90">
        <v>2032</v>
      </c>
      <c r="G75" s="90">
        <v>1257</v>
      </c>
      <c r="H75" s="324">
        <v>217</v>
      </c>
    </row>
    <row r="76" spans="1:8" x14ac:dyDescent="0.2">
      <c r="A76" s="2" t="s">
        <v>425</v>
      </c>
      <c r="B76" s="554" t="s">
        <v>1159</v>
      </c>
      <c r="C76" s="457" t="s">
        <v>888</v>
      </c>
      <c r="D76" s="199">
        <v>465</v>
      </c>
      <c r="E76" s="90">
        <v>1892</v>
      </c>
      <c r="F76" s="90">
        <v>1553</v>
      </c>
      <c r="G76" s="90">
        <v>856</v>
      </c>
      <c r="H76" s="324">
        <v>161</v>
      </c>
    </row>
    <row r="77" spans="1:8" x14ac:dyDescent="0.2">
      <c r="A77" s="2" t="s">
        <v>426</v>
      </c>
      <c r="B77" s="554" t="s">
        <v>1160</v>
      </c>
      <c r="C77" s="457" t="s">
        <v>888</v>
      </c>
      <c r="D77" s="199">
        <v>393</v>
      </c>
      <c r="E77" s="90">
        <v>858</v>
      </c>
      <c r="F77" s="90">
        <v>790</v>
      </c>
      <c r="G77" s="90">
        <v>872</v>
      </c>
      <c r="H77" s="324">
        <v>276</v>
      </c>
    </row>
    <row r="78" spans="1:8" x14ac:dyDescent="0.2">
      <c r="A78" s="2" t="s">
        <v>427</v>
      </c>
      <c r="B78" s="554" t="s">
        <v>1161</v>
      </c>
      <c r="C78" s="457" t="s">
        <v>888</v>
      </c>
      <c r="D78" s="199">
        <v>373</v>
      </c>
      <c r="E78" s="90">
        <v>490</v>
      </c>
      <c r="F78" s="90">
        <v>483</v>
      </c>
      <c r="G78" s="90">
        <v>472</v>
      </c>
      <c r="H78" s="324">
        <v>571</v>
      </c>
    </row>
    <row r="79" spans="1:8" x14ac:dyDescent="0.2">
      <c r="A79" s="2" t="s">
        <v>428</v>
      </c>
      <c r="B79" s="554" t="s">
        <v>907</v>
      </c>
      <c r="C79" s="457" t="s">
        <v>888</v>
      </c>
      <c r="D79" s="199">
        <v>632</v>
      </c>
      <c r="E79" s="90">
        <v>1822</v>
      </c>
      <c r="F79" s="90">
        <v>1543</v>
      </c>
      <c r="G79" s="90">
        <v>1302</v>
      </c>
      <c r="H79" s="324">
        <v>296</v>
      </c>
    </row>
    <row r="80" spans="1:8" x14ac:dyDescent="0.2">
      <c r="A80" s="2" t="s">
        <v>429</v>
      </c>
      <c r="B80" s="554" t="s">
        <v>1162</v>
      </c>
      <c r="C80" s="457" t="s">
        <v>888</v>
      </c>
      <c r="D80" s="199">
        <v>187</v>
      </c>
      <c r="E80" s="90">
        <v>712</v>
      </c>
      <c r="F80" s="90">
        <v>452</v>
      </c>
      <c r="G80" s="90">
        <v>263</v>
      </c>
      <c r="H80" s="324">
        <v>50</v>
      </c>
    </row>
    <row r="81" spans="1:8" x14ac:dyDescent="0.2">
      <c r="A81" s="2" t="s">
        <v>430</v>
      </c>
      <c r="B81" s="554" t="s">
        <v>908</v>
      </c>
      <c r="C81" s="457" t="s">
        <v>888</v>
      </c>
      <c r="D81" s="199">
        <v>364</v>
      </c>
      <c r="E81" s="90">
        <v>662</v>
      </c>
      <c r="F81" s="90">
        <v>785</v>
      </c>
      <c r="G81" s="90">
        <v>882</v>
      </c>
      <c r="H81" s="324">
        <v>714</v>
      </c>
    </row>
    <row r="82" spans="1:8" x14ac:dyDescent="0.2">
      <c r="A82" s="2" t="s">
        <v>431</v>
      </c>
      <c r="B82" s="554" t="s">
        <v>1163</v>
      </c>
      <c r="C82" s="457" t="s">
        <v>888</v>
      </c>
      <c r="D82" s="199" t="s">
        <v>153</v>
      </c>
      <c r="E82" s="90" t="s">
        <v>153</v>
      </c>
      <c r="F82" s="90">
        <v>38</v>
      </c>
      <c r="G82" s="90">
        <v>187</v>
      </c>
      <c r="H82" s="324">
        <v>35</v>
      </c>
    </row>
    <row r="83" spans="1:8" x14ac:dyDescent="0.2">
      <c r="A83" s="2" t="s">
        <v>432</v>
      </c>
      <c r="B83" s="554" t="s">
        <v>1164</v>
      </c>
      <c r="C83" s="457" t="s">
        <v>888</v>
      </c>
      <c r="D83" s="199">
        <v>615</v>
      </c>
      <c r="E83" s="90">
        <v>1579</v>
      </c>
      <c r="F83" s="90">
        <v>1457</v>
      </c>
      <c r="G83" s="90">
        <v>568</v>
      </c>
      <c r="H83" s="324">
        <v>506</v>
      </c>
    </row>
    <row r="84" spans="1:8" x14ac:dyDescent="0.2">
      <c r="A84" s="2" t="s">
        <v>433</v>
      </c>
      <c r="B84" s="554" t="s">
        <v>1165</v>
      </c>
      <c r="C84" s="457" t="s">
        <v>888</v>
      </c>
      <c r="D84" s="199">
        <v>237</v>
      </c>
      <c r="E84" s="90">
        <v>243</v>
      </c>
      <c r="F84" s="90" t="s">
        <v>153</v>
      </c>
      <c r="G84" s="90" t="s">
        <v>153</v>
      </c>
      <c r="H84" s="324" t="s">
        <v>153</v>
      </c>
    </row>
    <row r="85" spans="1:8" x14ac:dyDescent="0.2">
      <c r="A85" s="2" t="s">
        <v>434</v>
      </c>
      <c r="B85" s="554" t="s">
        <v>1166</v>
      </c>
      <c r="C85" s="457" t="s">
        <v>888</v>
      </c>
      <c r="D85" s="199">
        <v>1433</v>
      </c>
      <c r="E85" s="90">
        <v>2425</v>
      </c>
      <c r="F85" s="90">
        <v>2670</v>
      </c>
      <c r="G85" s="90">
        <v>1625</v>
      </c>
      <c r="H85" s="324">
        <v>735</v>
      </c>
    </row>
    <row r="86" spans="1:8" x14ac:dyDescent="0.2">
      <c r="A86" s="2" t="s">
        <v>435</v>
      </c>
      <c r="B86" s="554" t="s">
        <v>1167</v>
      </c>
      <c r="C86" s="457" t="s">
        <v>888</v>
      </c>
      <c r="D86" s="199">
        <v>2042</v>
      </c>
      <c r="E86" s="90">
        <v>2759</v>
      </c>
      <c r="F86" s="90">
        <v>2133</v>
      </c>
      <c r="G86" s="90">
        <v>1639</v>
      </c>
      <c r="H86" s="324">
        <v>506</v>
      </c>
    </row>
    <row r="87" spans="1:8" x14ac:dyDescent="0.2">
      <c r="A87" s="2" t="s">
        <v>436</v>
      </c>
      <c r="B87" s="554" t="s">
        <v>1168</v>
      </c>
      <c r="C87" s="457" t="s">
        <v>888</v>
      </c>
      <c r="D87" s="199">
        <v>170</v>
      </c>
      <c r="E87" s="90">
        <v>241</v>
      </c>
      <c r="F87" s="90">
        <v>409</v>
      </c>
      <c r="G87" s="90">
        <v>399</v>
      </c>
      <c r="H87" s="324">
        <v>163</v>
      </c>
    </row>
    <row r="88" spans="1:8" x14ac:dyDescent="0.2">
      <c r="A88" s="2" t="s">
        <v>437</v>
      </c>
      <c r="B88" s="554" t="s">
        <v>1169</v>
      </c>
      <c r="C88" s="457" t="s">
        <v>888</v>
      </c>
      <c r="D88" s="199">
        <v>0</v>
      </c>
      <c r="E88" s="90" t="s">
        <v>153</v>
      </c>
      <c r="F88" s="90" t="s">
        <v>153</v>
      </c>
      <c r="G88" s="90">
        <v>98</v>
      </c>
      <c r="H88" s="324" t="s">
        <v>153</v>
      </c>
    </row>
    <row r="89" spans="1:8" x14ac:dyDescent="0.2">
      <c r="A89" s="2" t="s">
        <v>438</v>
      </c>
      <c r="B89" s="555" t="s">
        <v>909</v>
      </c>
      <c r="C89" s="469" t="s">
        <v>888</v>
      </c>
      <c r="D89" s="200">
        <v>473</v>
      </c>
      <c r="E89" s="94">
        <v>422</v>
      </c>
      <c r="F89" s="94">
        <v>293</v>
      </c>
      <c r="G89" s="94">
        <v>321</v>
      </c>
      <c r="H89" s="325">
        <v>347</v>
      </c>
    </row>
    <row r="90" spans="1:8" x14ac:dyDescent="0.2">
      <c r="A90" s="2" t="s">
        <v>439</v>
      </c>
      <c r="B90" s="546"/>
      <c r="C90" s="477"/>
    </row>
    <row r="91" spans="1:8" x14ac:dyDescent="0.2">
      <c r="A91" s="2" t="s">
        <v>440</v>
      </c>
      <c r="B91" s="556" t="s">
        <v>1173</v>
      </c>
      <c r="C91" s="557"/>
      <c r="D91" s="204"/>
    </row>
    <row r="92" spans="1:8" x14ac:dyDescent="0.2">
      <c r="A92" s="2" t="s">
        <v>441</v>
      </c>
      <c r="B92" s="546"/>
      <c r="C92" s="477"/>
    </row>
    <row r="93" spans="1:8" ht="17" x14ac:dyDescent="0.2">
      <c r="A93" s="2" t="s">
        <v>442</v>
      </c>
      <c r="B93" s="539" t="s">
        <v>887</v>
      </c>
      <c r="C93" s="531" t="s">
        <v>1000</v>
      </c>
      <c r="D93" s="191">
        <v>2020</v>
      </c>
      <c r="E93" s="89">
        <v>2021</v>
      </c>
      <c r="F93" s="89">
        <v>2022</v>
      </c>
      <c r="G93" s="89">
        <v>2023</v>
      </c>
      <c r="H93" s="89">
        <v>2024</v>
      </c>
    </row>
    <row r="94" spans="1:8" ht="17" x14ac:dyDescent="0.2">
      <c r="A94" s="2" t="s">
        <v>443</v>
      </c>
      <c r="B94" s="558" t="s">
        <v>1153</v>
      </c>
      <c r="C94" s="441" t="s">
        <v>888</v>
      </c>
      <c r="D94" s="195">
        <v>270068</v>
      </c>
      <c r="E94" s="332">
        <v>259279</v>
      </c>
      <c r="F94" s="332">
        <v>261840</v>
      </c>
      <c r="G94" s="332">
        <v>267814</v>
      </c>
      <c r="H94" s="334">
        <v>263942</v>
      </c>
    </row>
    <row r="95" spans="1:8" x14ac:dyDescent="0.2">
      <c r="A95" s="2" t="s">
        <v>444</v>
      </c>
      <c r="B95" s="549" t="s">
        <v>1174</v>
      </c>
      <c r="C95" s="559"/>
      <c r="D95" s="202"/>
      <c r="E95" s="339"/>
      <c r="F95" s="339"/>
      <c r="G95" s="339"/>
      <c r="H95" s="339"/>
    </row>
    <row r="96" spans="1:8" ht="17" x14ac:dyDescent="0.2">
      <c r="A96" s="2" t="s">
        <v>445</v>
      </c>
      <c r="B96" s="551" t="s">
        <v>1175</v>
      </c>
      <c r="C96" s="453" t="s">
        <v>888</v>
      </c>
      <c r="D96" s="203">
        <v>217297</v>
      </c>
      <c r="E96" s="340">
        <v>202989</v>
      </c>
      <c r="F96" s="340">
        <v>209611</v>
      </c>
      <c r="G96" s="340">
        <v>260685</v>
      </c>
      <c r="H96" s="348">
        <v>257966</v>
      </c>
    </row>
    <row r="97" spans="1:8" ht="17" x14ac:dyDescent="0.2">
      <c r="A97" s="2" t="s">
        <v>446</v>
      </c>
      <c r="B97" s="560" t="s">
        <v>1176</v>
      </c>
      <c r="C97" s="441" t="s">
        <v>888</v>
      </c>
      <c r="D97" s="205">
        <v>7809</v>
      </c>
      <c r="E97" s="340">
        <v>11510</v>
      </c>
      <c r="F97" s="340">
        <v>6465</v>
      </c>
      <c r="G97" s="340">
        <v>7129</v>
      </c>
      <c r="H97" s="348">
        <v>5976</v>
      </c>
    </row>
    <row r="98" spans="1:8" x14ac:dyDescent="0.2">
      <c r="A98" s="2" t="s">
        <v>447</v>
      </c>
      <c r="B98" s="561"/>
      <c r="C98" s="548"/>
      <c r="D98" s="206"/>
      <c r="E98" s="225"/>
      <c r="F98" s="225"/>
      <c r="G98" s="225"/>
      <c r="H98" s="225"/>
    </row>
    <row r="99" spans="1:8" ht="17" x14ac:dyDescent="0.2">
      <c r="A99" s="2" t="s">
        <v>448</v>
      </c>
      <c r="B99" s="539" t="s">
        <v>897</v>
      </c>
      <c r="C99" s="531" t="s">
        <v>1000</v>
      </c>
      <c r="D99" s="191">
        <v>2020</v>
      </c>
      <c r="E99" s="224">
        <v>2021</v>
      </c>
      <c r="F99" s="224">
        <v>2022</v>
      </c>
      <c r="G99" s="224">
        <v>2023</v>
      </c>
      <c r="H99" s="224">
        <v>2024</v>
      </c>
    </row>
    <row r="100" spans="1:8" ht="17" x14ac:dyDescent="0.2">
      <c r="A100" s="2" t="s">
        <v>449</v>
      </c>
      <c r="B100" s="562" t="s">
        <v>1177</v>
      </c>
      <c r="C100" s="475" t="s">
        <v>890</v>
      </c>
      <c r="D100" s="195">
        <v>9</v>
      </c>
      <c r="E100" s="96">
        <v>12</v>
      </c>
      <c r="F100" s="96">
        <v>11</v>
      </c>
      <c r="G100" s="96">
        <v>12</v>
      </c>
      <c r="H100" s="328">
        <v>17</v>
      </c>
    </row>
    <row r="101" spans="1:8" ht="17" x14ac:dyDescent="0.2">
      <c r="A101" s="2" t="s">
        <v>450</v>
      </c>
      <c r="B101" s="563" t="s">
        <v>899</v>
      </c>
      <c r="C101" s="473"/>
      <c r="D101" s="207"/>
      <c r="E101" s="98"/>
      <c r="F101" s="98"/>
      <c r="G101" s="98"/>
      <c r="H101" s="98"/>
    </row>
    <row r="102" spans="1:8" x14ac:dyDescent="0.2">
      <c r="A102" s="2" t="s">
        <v>451</v>
      </c>
      <c r="B102" s="564" t="s">
        <v>889</v>
      </c>
      <c r="C102" s="457" t="s">
        <v>890</v>
      </c>
      <c r="D102" s="208">
        <v>8</v>
      </c>
      <c r="E102" s="90">
        <v>12</v>
      </c>
      <c r="F102" s="90">
        <v>11</v>
      </c>
      <c r="G102" s="90">
        <v>11</v>
      </c>
      <c r="H102" s="324">
        <v>17</v>
      </c>
    </row>
    <row r="103" spans="1:8" x14ac:dyDescent="0.2">
      <c r="A103" s="2" t="s">
        <v>452</v>
      </c>
      <c r="B103" s="565" t="s">
        <v>891</v>
      </c>
      <c r="C103" s="457" t="s">
        <v>890</v>
      </c>
      <c r="D103" s="200">
        <v>10</v>
      </c>
      <c r="E103" s="94">
        <v>13</v>
      </c>
      <c r="F103" s="94">
        <v>11</v>
      </c>
      <c r="G103" s="94">
        <v>13</v>
      </c>
      <c r="H103" s="325">
        <v>17</v>
      </c>
    </row>
    <row r="104" spans="1:8" ht="17" x14ac:dyDescent="0.2">
      <c r="A104" s="2" t="s">
        <v>453</v>
      </c>
      <c r="B104" s="566" t="s">
        <v>893</v>
      </c>
      <c r="C104" s="473"/>
      <c r="D104" s="209"/>
      <c r="E104" s="222"/>
      <c r="F104" s="222"/>
      <c r="G104" s="222"/>
      <c r="H104" s="221"/>
    </row>
    <row r="105" spans="1:8" x14ac:dyDescent="0.2">
      <c r="A105" s="2" t="s">
        <v>454</v>
      </c>
      <c r="B105" s="564" t="s">
        <v>894</v>
      </c>
      <c r="C105" s="457" t="s">
        <v>890</v>
      </c>
      <c r="D105" s="208">
        <v>12</v>
      </c>
      <c r="E105" s="90">
        <v>20</v>
      </c>
      <c r="F105" s="90">
        <v>18</v>
      </c>
      <c r="G105" s="90">
        <v>19</v>
      </c>
      <c r="H105" s="324">
        <v>25</v>
      </c>
    </row>
    <row r="106" spans="1:8" x14ac:dyDescent="0.2">
      <c r="A106" s="2" t="s">
        <v>455</v>
      </c>
      <c r="B106" s="544" t="s">
        <v>896</v>
      </c>
      <c r="C106" s="457" t="s">
        <v>890</v>
      </c>
      <c r="D106" s="199">
        <v>8</v>
      </c>
      <c r="E106" s="90">
        <v>12</v>
      </c>
      <c r="F106" s="90">
        <v>10</v>
      </c>
      <c r="G106" s="90">
        <v>11</v>
      </c>
      <c r="H106" s="324">
        <v>15</v>
      </c>
    </row>
    <row r="107" spans="1:8" x14ac:dyDescent="0.2">
      <c r="A107" s="2" t="s">
        <v>456</v>
      </c>
      <c r="B107" s="565" t="s">
        <v>1178</v>
      </c>
      <c r="C107" s="469" t="s">
        <v>890</v>
      </c>
      <c r="D107" s="200">
        <v>8</v>
      </c>
      <c r="E107" s="94">
        <v>7</v>
      </c>
      <c r="F107" s="94">
        <v>9</v>
      </c>
      <c r="G107" s="94">
        <v>10</v>
      </c>
      <c r="H107" s="325">
        <v>17</v>
      </c>
    </row>
    <row r="108" spans="1:8" x14ac:dyDescent="0.2">
      <c r="A108" s="2" t="s">
        <v>457</v>
      </c>
      <c r="B108" s="567"/>
      <c r="C108" s="568"/>
      <c r="D108" s="210"/>
      <c r="E108" s="210"/>
      <c r="F108" s="210"/>
      <c r="G108" s="210"/>
      <c r="H108" s="211"/>
    </row>
    <row r="109" spans="1:8" ht="17" x14ac:dyDescent="0.2">
      <c r="A109" s="2" t="s">
        <v>458</v>
      </c>
      <c r="B109" s="539" t="s">
        <v>897</v>
      </c>
      <c r="C109" s="531" t="s">
        <v>1000</v>
      </c>
      <c r="D109" s="191">
        <v>2020</v>
      </c>
      <c r="E109" s="89">
        <v>2021</v>
      </c>
      <c r="F109" s="89">
        <v>2022</v>
      </c>
      <c r="G109" s="89">
        <v>2023</v>
      </c>
      <c r="H109" s="89">
        <v>2024</v>
      </c>
    </row>
    <row r="110" spans="1:8" ht="17" x14ac:dyDescent="0.2">
      <c r="A110" s="2" t="s">
        <v>459</v>
      </c>
      <c r="B110" s="456" t="s">
        <v>1179</v>
      </c>
      <c r="C110" s="541" t="s">
        <v>888</v>
      </c>
      <c r="D110" s="195">
        <v>26992</v>
      </c>
      <c r="E110" s="99">
        <v>31140</v>
      </c>
      <c r="F110" s="99">
        <v>38488</v>
      </c>
      <c r="G110" s="99">
        <v>41075</v>
      </c>
      <c r="H110" s="329">
        <v>47413</v>
      </c>
    </row>
    <row r="111" spans="1:8" x14ac:dyDescent="0.2">
      <c r="A111" s="2" t="s">
        <v>460</v>
      </c>
      <c r="B111" s="569"/>
      <c r="C111" s="570"/>
      <c r="D111" s="213"/>
      <c r="E111" s="214"/>
      <c r="F111" s="214"/>
      <c r="G111" s="214"/>
    </row>
    <row r="112" spans="1:8" ht="51" x14ac:dyDescent="0.2">
      <c r="A112" s="2" t="s">
        <v>461</v>
      </c>
      <c r="B112" s="571" t="s">
        <v>1180</v>
      </c>
      <c r="C112" s="572" t="s">
        <v>1000</v>
      </c>
      <c r="D112" s="215"/>
      <c r="E112" s="168" t="s">
        <v>1190</v>
      </c>
      <c r="F112" s="168" t="s">
        <v>1189</v>
      </c>
      <c r="G112" s="168" t="s">
        <v>1188</v>
      </c>
      <c r="H112" s="168" t="s">
        <v>1191</v>
      </c>
    </row>
    <row r="113" spans="1:8" x14ac:dyDescent="0.2">
      <c r="A113" s="2" t="s">
        <v>462</v>
      </c>
      <c r="B113" s="573" t="s">
        <v>1181</v>
      </c>
      <c r="C113" s="574"/>
      <c r="D113" s="216"/>
      <c r="E113" s="202"/>
      <c r="F113" s="202"/>
      <c r="G113" s="202"/>
      <c r="H113" s="202"/>
    </row>
    <row r="114" spans="1:8" x14ac:dyDescent="0.2">
      <c r="A114" s="2" t="s">
        <v>463</v>
      </c>
      <c r="B114" s="575" t="s">
        <v>901</v>
      </c>
      <c r="C114" s="457" t="s">
        <v>1182</v>
      </c>
      <c r="D114" s="373"/>
      <c r="E114" s="92">
        <v>257966</v>
      </c>
      <c r="F114" s="90" t="s">
        <v>500</v>
      </c>
      <c r="G114" s="226">
        <v>0.17</v>
      </c>
      <c r="H114" s="326">
        <v>46078</v>
      </c>
    </row>
    <row r="115" spans="1:8" x14ac:dyDescent="0.2">
      <c r="A115" s="2" t="s">
        <v>464</v>
      </c>
      <c r="B115" s="576" t="s">
        <v>1155</v>
      </c>
      <c r="C115" s="457" t="s">
        <v>1182</v>
      </c>
      <c r="D115" s="373"/>
      <c r="E115" s="92">
        <v>6369</v>
      </c>
      <c r="F115" s="90">
        <v>204</v>
      </c>
      <c r="G115" s="226">
        <v>0.17</v>
      </c>
      <c r="H115" s="326">
        <v>1229</v>
      </c>
    </row>
    <row r="116" spans="1:8" x14ac:dyDescent="0.2">
      <c r="A116" s="2" t="s">
        <v>465</v>
      </c>
      <c r="B116" s="576" t="s">
        <v>1156</v>
      </c>
      <c r="C116" s="457" t="s">
        <v>1182</v>
      </c>
      <c r="D116" s="373"/>
      <c r="E116" s="92">
        <v>11053</v>
      </c>
      <c r="F116" s="90">
        <v>329</v>
      </c>
      <c r="G116" s="226">
        <v>0.18</v>
      </c>
      <c r="H116" s="326">
        <v>2060</v>
      </c>
    </row>
    <row r="117" spans="1:8" x14ac:dyDescent="0.2">
      <c r="A117" s="2" t="s">
        <v>466</v>
      </c>
      <c r="B117" s="576" t="s">
        <v>902</v>
      </c>
      <c r="C117" s="457" t="s">
        <v>1182</v>
      </c>
      <c r="D117" s="373"/>
      <c r="E117" s="92">
        <v>15567</v>
      </c>
      <c r="F117" s="90">
        <v>297</v>
      </c>
      <c r="G117" s="226">
        <v>0.12</v>
      </c>
      <c r="H117" s="326">
        <v>1959</v>
      </c>
    </row>
    <row r="118" spans="1:8" x14ac:dyDescent="0.2">
      <c r="A118" s="2" t="s">
        <v>467</v>
      </c>
      <c r="B118" s="576" t="s">
        <v>1157</v>
      </c>
      <c r="C118" s="457" t="s">
        <v>1182</v>
      </c>
      <c r="D118" s="373"/>
      <c r="E118" s="92">
        <v>7406</v>
      </c>
      <c r="F118" s="90">
        <v>700</v>
      </c>
      <c r="G118" s="226">
        <v>0.23</v>
      </c>
      <c r="H118" s="326">
        <v>1674</v>
      </c>
    </row>
    <row r="119" spans="1:8" x14ac:dyDescent="0.2">
      <c r="A119" s="2" t="s">
        <v>468</v>
      </c>
      <c r="B119" s="576" t="s">
        <v>903</v>
      </c>
      <c r="C119" s="457" t="s">
        <v>1182</v>
      </c>
      <c r="D119" s="373"/>
      <c r="E119" s="92">
        <v>18814</v>
      </c>
      <c r="F119" s="90">
        <v>124</v>
      </c>
      <c r="G119" s="226">
        <v>0.2</v>
      </c>
      <c r="H119" s="326">
        <v>4120</v>
      </c>
    </row>
    <row r="120" spans="1:8" x14ac:dyDescent="0.2">
      <c r="A120" s="2" t="s">
        <v>469</v>
      </c>
      <c r="B120" s="576" t="s">
        <v>1158</v>
      </c>
      <c r="C120" s="457" t="s">
        <v>1182</v>
      </c>
      <c r="D120" s="373"/>
      <c r="E120" s="92">
        <v>4818</v>
      </c>
      <c r="F120" s="90">
        <v>320</v>
      </c>
      <c r="G120" s="226">
        <v>0.12</v>
      </c>
      <c r="H120" s="324">
        <v>645</v>
      </c>
    </row>
    <row r="121" spans="1:8" x14ac:dyDescent="0.2">
      <c r="A121" s="2" t="s">
        <v>470</v>
      </c>
      <c r="B121" s="576" t="s">
        <v>904</v>
      </c>
      <c r="C121" s="457" t="s">
        <v>1182</v>
      </c>
      <c r="D121" s="373"/>
      <c r="E121" s="92">
        <v>10243</v>
      </c>
      <c r="F121" s="90">
        <v>401</v>
      </c>
      <c r="G121" s="226">
        <v>0.13</v>
      </c>
      <c r="H121" s="326">
        <v>1501</v>
      </c>
    </row>
    <row r="122" spans="1:8" x14ac:dyDescent="0.2">
      <c r="A122" s="2" t="s">
        <v>471</v>
      </c>
      <c r="B122" s="576" t="s">
        <v>905</v>
      </c>
      <c r="C122" s="457" t="s">
        <v>1182</v>
      </c>
      <c r="D122" s="373"/>
      <c r="E122" s="92">
        <v>8240</v>
      </c>
      <c r="F122" s="90">
        <v>377</v>
      </c>
      <c r="G122" s="226">
        <v>0.24</v>
      </c>
      <c r="H122" s="326">
        <v>2437</v>
      </c>
    </row>
    <row r="123" spans="1:8" x14ac:dyDescent="0.2">
      <c r="A123" s="2" t="s">
        <v>472</v>
      </c>
      <c r="B123" s="576" t="s">
        <v>906</v>
      </c>
      <c r="C123" s="457" t="s">
        <v>1182</v>
      </c>
      <c r="D123" s="373"/>
      <c r="E123" s="92">
        <v>14848</v>
      </c>
      <c r="F123" s="90">
        <v>244</v>
      </c>
      <c r="G123" s="226">
        <v>0.16</v>
      </c>
      <c r="H123" s="326">
        <v>2383</v>
      </c>
    </row>
    <row r="124" spans="1:8" x14ac:dyDescent="0.2">
      <c r="A124" s="2" t="s">
        <v>473</v>
      </c>
      <c r="B124" s="576" t="s">
        <v>1159</v>
      </c>
      <c r="C124" s="457" t="s">
        <v>1182</v>
      </c>
      <c r="D124" s="373"/>
      <c r="E124" s="92">
        <v>9292</v>
      </c>
      <c r="F124" s="90">
        <v>430</v>
      </c>
      <c r="G124" s="226">
        <v>0.18</v>
      </c>
      <c r="H124" s="326">
        <v>1619</v>
      </c>
    </row>
    <row r="125" spans="1:8" x14ac:dyDescent="0.2">
      <c r="A125" s="2" t="s">
        <v>474</v>
      </c>
      <c r="B125" s="576" t="s">
        <v>1160</v>
      </c>
      <c r="C125" s="457" t="s">
        <v>1182</v>
      </c>
      <c r="D125" s="373"/>
      <c r="E125" s="92">
        <v>13489</v>
      </c>
      <c r="F125" s="90">
        <v>354</v>
      </c>
      <c r="G125" s="226">
        <v>0.26</v>
      </c>
      <c r="H125" s="326">
        <v>3949</v>
      </c>
    </row>
    <row r="126" spans="1:8" x14ac:dyDescent="0.2">
      <c r="A126" s="2" t="s">
        <v>475</v>
      </c>
      <c r="B126" s="576" t="s">
        <v>1161</v>
      </c>
      <c r="C126" s="457" t="s">
        <v>1182</v>
      </c>
      <c r="D126" s="373"/>
      <c r="E126" s="92">
        <v>29474</v>
      </c>
      <c r="F126" s="90">
        <v>70</v>
      </c>
      <c r="G126" s="226">
        <v>0.11</v>
      </c>
      <c r="H126" s="326">
        <v>3715</v>
      </c>
    </row>
    <row r="127" spans="1:8" x14ac:dyDescent="0.2">
      <c r="A127" s="2" t="s">
        <v>476</v>
      </c>
      <c r="B127" s="576" t="s">
        <v>907</v>
      </c>
      <c r="C127" s="457" t="s">
        <v>1182</v>
      </c>
      <c r="D127" s="373"/>
      <c r="E127" s="92">
        <v>22725</v>
      </c>
      <c r="F127" s="90">
        <v>233</v>
      </c>
      <c r="G127" s="226">
        <v>0.17</v>
      </c>
      <c r="H127" s="326">
        <v>4459</v>
      </c>
    </row>
    <row r="128" spans="1:8" x14ac:dyDescent="0.2">
      <c r="A128" s="2" t="s">
        <v>477</v>
      </c>
      <c r="B128" s="576" t="s">
        <v>1162</v>
      </c>
      <c r="C128" s="457" t="s">
        <v>1182</v>
      </c>
      <c r="D128" s="373"/>
      <c r="E128" s="92">
        <v>3200</v>
      </c>
      <c r="F128" s="90">
        <v>565</v>
      </c>
      <c r="G128" s="226">
        <v>0.17</v>
      </c>
      <c r="H128" s="324">
        <v>527</v>
      </c>
    </row>
    <row r="129" spans="1:8" x14ac:dyDescent="0.2">
      <c r="A129" s="2" t="s">
        <v>478</v>
      </c>
      <c r="B129" s="576" t="s">
        <v>908</v>
      </c>
      <c r="C129" s="457" t="s">
        <v>1182</v>
      </c>
      <c r="D129" s="373"/>
      <c r="E129" s="92">
        <v>18078</v>
      </c>
      <c r="F129" s="90">
        <v>590</v>
      </c>
      <c r="G129" s="226">
        <v>0.13</v>
      </c>
      <c r="H129" s="326">
        <v>2962</v>
      </c>
    </row>
    <row r="130" spans="1:8" x14ac:dyDescent="0.2">
      <c r="A130" s="2" t="s">
        <v>479</v>
      </c>
      <c r="B130" s="576" t="s">
        <v>1163</v>
      </c>
      <c r="C130" s="457" t="s">
        <v>1182</v>
      </c>
      <c r="D130" s="373"/>
      <c r="E130" s="92">
        <v>2665</v>
      </c>
      <c r="F130" s="90">
        <v>51</v>
      </c>
      <c r="G130" s="226">
        <v>0.11</v>
      </c>
      <c r="H130" s="324">
        <v>476</v>
      </c>
    </row>
    <row r="131" spans="1:8" x14ac:dyDescent="0.2">
      <c r="A131" s="2" t="s">
        <v>480</v>
      </c>
      <c r="B131" s="576" t="s">
        <v>1164</v>
      </c>
      <c r="C131" s="457" t="s">
        <v>1182</v>
      </c>
      <c r="D131" s="373"/>
      <c r="E131" s="92">
        <v>8977</v>
      </c>
      <c r="F131" s="90">
        <v>288</v>
      </c>
      <c r="G131" s="226">
        <v>0.17</v>
      </c>
      <c r="H131" s="326">
        <v>1474</v>
      </c>
    </row>
    <row r="132" spans="1:8" x14ac:dyDescent="0.2">
      <c r="A132" s="2" t="s">
        <v>481</v>
      </c>
      <c r="B132" s="576" t="s">
        <v>1166</v>
      </c>
      <c r="C132" s="457" t="s">
        <v>1182</v>
      </c>
      <c r="D132" s="373"/>
      <c r="E132" s="92">
        <v>20634</v>
      </c>
      <c r="F132" s="90">
        <v>122</v>
      </c>
      <c r="G132" s="226">
        <v>0.2</v>
      </c>
      <c r="H132" s="326">
        <v>4656</v>
      </c>
    </row>
    <row r="133" spans="1:8" x14ac:dyDescent="0.2">
      <c r="A133" s="2" t="s">
        <v>482</v>
      </c>
      <c r="B133" s="576" t="s">
        <v>1167</v>
      </c>
      <c r="C133" s="457" t="s">
        <v>1182</v>
      </c>
      <c r="D133" s="373"/>
      <c r="E133" s="92">
        <v>18101</v>
      </c>
      <c r="F133" s="90">
        <v>156</v>
      </c>
      <c r="G133" s="226">
        <v>0.18</v>
      </c>
      <c r="H133" s="326">
        <v>3112</v>
      </c>
    </row>
    <row r="134" spans="1:8" x14ac:dyDescent="0.2">
      <c r="A134" s="2" t="s">
        <v>483</v>
      </c>
      <c r="B134" s="576" t="s">
        <v>1168</v>
      </c>
      <c r="C134" s="457" t="s">
        <v>1182</v>
      </c>
      <c r="D134" s="373"/>
      <c r="E134" s="92">
        <v>5459</v>
      </c>
      <c r="F134" s="90">
        <v>14</v>
      </c>
      <c r="G134" s="226">
        <v>0.19</v>
      </c>
      <c r="H134" s="326">
        <v>1121</v>
      </c>
    </row>
    <row r="135" spans="1:8" x14ac:dyDescent="0.2">
      <c r="A135" s="2" t="s">
        <v>484</v>
      </c>
      <c r="B135" s="577" t="s">
        <v>909</v>
      </c>
      <c r="C135" s="469" t="s">
        <v>1182</v>
      </c>
      <c r="D135" s="374"/>
      <c r="E135" s="93">
        <v>8514</v>
      </c>
      <c r="F135" s="94">
        <v>107</v>
      </c>
      <c r="G135" s="341">
        <v>0.14000000000000001</v>
      </c>
      <c r="H135" s="317">
        <v>1335</v>
      </c>
    </row>
    <row r="136" spans="1:8" x14ac:dyDescent="0.2">
      <c r="A136" s="2" t="s">
        <v>485</v>
      </c>
      <c r="B136" s="546"/>
      <c r="C136" s="477"/>
    </row>
    <row r="137" spans="1:8" ht="17" x14ac:dyDescent="0.2">
      <c r="A137" s="2" t="s">
        <v>486</v>
      </c>
      <c r="B137" s="571" t="s">
        <v>1183</v>
      </c>
      <c r="C137" s="572" t="s">
        <v>1000</v>
      </c>
      <c r="D137" s="168">
        <v>2020</v>
      </c>
      <c r="E137" s="89">
        <v>2021</v>
      </c>
      <c r="F137" s="89">
        <v>2022</v>
      </c>
      <c r="G137" s="89">
        <v>2023</v>
      </c>
      <c r="H137" s="89">
        <v>2024</v>
      </c>
    </row>
    <row r="138" spans="1:8" ht="17" x14ac:dyDescent="0.2">
      <c r="A138" s="2" t="s">
        <v>487</v>
      </c>
      <c r="B138" s="438" t="s">
        <v>973</v>
      </c>
      <c r="C138" s="541" t="s">
        <v>888</v>
      </c>
      <c r="D138" s="201">
        <v>10554</v>
      </c>
      <c r="E138" s="99">
        <v>9661</v>
      </c>
      <c r="F138" s="99">
        <v>9560</v>
      </c>
      <c r="G138" s="99">
        <v>8555</v>
      </c>
      <c r="H138" s="329">
        <v>7177</v>
      </c>
    </row>
    <row r="139" spans="1:8" x14ac:dyDescent="0.2">
      <c r="A139" s="2" t="s">
        <v>488</v>
      </c>
      <c r="B139" s="578" t="s">
        <v>889</v>
      </c>
      <c r="C139" s="457" t="s">
        <v>888</v>
      </c>
      <c r="D139" s="208">
        <v>362</v>
      </c>
      <c r="E139" s="90">
        <v>420</v>
      </c>
      <c r="F139" s="90">
        <v>551</v>
      </c>
      <c r="G139" s="90">
        <v>528</v>
      </c>
      <c r="H139" s="324">
        <v>544</v>
      </c>
    </row>
    <row r="140" spans="1:8" x14ac:dyDescent="0.2">
      <c r="A140" s="2" t="s">
        <v>489</v>
      </c>
      <c r="B140" s="579" t="s">
        <v>891</v>
      </c>
      <c r="C140" s="469" t="s">
        <v>888</v>
      </c>
      <c r="D140" s="200">
        <v>10192</v>
      </c>
      <c r="E140" s="93">
        <v>9241</v>
      </c>
      <c r="F140" s="93">
        <v>9009</v>
      </c>
      <c r="G140" s="93">
        <v>8027</v>
      </c>
      <c r="H140" s="317">
        <v>6633</v>
      </c>
    </row>
    <row r="141" spans="1:8" ht="34" x14ac:dyDescent="0.2">
      <c r="A141" s="2" t="s">
        <v>490</v>
      </c>
      <c r="B141" s="580" t="s">
        <v>1184</v>
      </c>
      <c r="C141" s="441" t="s">
        <v>888</v>
      </c>
      <c r="D141" s="217">
        <v>2485</v>
      </c>
      <c r="E141" s="141">
        <v>2409</v>
      </c>
      <c r="F141" s="141">
        <v>3746</v>
      </c>
      <c r="G141" s="141">
        <v>3941</v>
      </c>
      <c r="H141" s="330">
        <v>3521</v>
      </c>
    </row>
    <row r="142" spans="1:8" x14ac:dyDescent="0.2">
      <c r="A142" s="2" t="s">
        <v>491</v>
      </c>
      <c r="B142" s="581" t="s">
        <v>889</v>
      </c>
      <c r="C142" s="457" t="s">
        <v>888</v>
      </c>
      <c r="D142" s="199">
        <v>122</v>
      </c>
      <c r="E142" s="90">
        <v>113</v>
      </c>
      <c r="F142" s="90">
        <v>193</v>
      </c>
      <c r="G142" s="90">
        <v>249</v>
      </c>
      <c r="H142" s="324">
        <v>261</v>
      </c>
    </row>
    <row r="143" spans="1:8" x14ac:dyDescent="0.2">
      <c r="A143" s="2" t="s">
        <v>492</v>
      </c>
      <c r="B143" s="579" t="s">
        <v>891</v>
      </c>
      <c r="C143" s="469" t="s">
        <v>888</v>
      </c>
      <c r="D143" s="200">
        <v>2363</v>
      </c>
      <c r="E143" s="93">
        <v>2296</v>
      </c>
      <c r="F143" s="93">
        <v>3553</v>
      </c>
      <c r="G143" s="93">
        <v>3692</v>
      </c>
      <c r="H143" s="317">
        <v>3260</v>
      </c>
    </row>
    <row r="144" spans="1:8" ht="34" x14ac:dyDescent="0.2">
      <c r="A144" s="2" t="s">
        <v>493</v>
      </c>
      <c r="B144" s="580" t="s">
        <v>1185</v>
      </c>
      <c r="C144" s="441" t="s">
        <v>888</v>
      </c>
      <c r="D144" s="217">
        <v>2132</v>
      </c>
      <c r="E144" s="141">
        <v>2055</v>
      </c>
      <c r="F144" s="141">
        <v>4527</v>
      </c>
      <c r="G144" s="141">
        <v>3263</v>
      </c>
      <c r="H144" s="330">
        <v>2130</v>
      </c>
    </row>
    <row r="145" spans="1:8" x14ac:dyDescent="0.2">
      <c r="A145" s="2" t="s">
        <v>494</v>
      </c>
      <c r="B145" s="581" t="s">
        <v>889</v>
      </c>
      <c r="C145" s="457" t="s">
        <v>888</v>
      </c>
      <c r="D145" s="199">
        <v>88</v>
      </c>
      <c r="E145" s="90">
        <v>90</v>
      </c>
      <c r="F145" s="90">
        <v>149</v>
      </c>
      <c r="G145" s="90">
        <v>187</v>
      </c>
      <c r="H145" s="324">
        <v>161</v>
      </c>
    </row>
    <row r="146" spans="1:8" x14ac:dyDescent="0.2">
      <c r="A146" s="2" t="s">
        <v>495</v>
      </c>
      <c r="B146" s="579" t="s">
        <v>891</v>
      </c>
      <c r="C146" s="469" t="s">
        <v>888</v>
      </c>
      <c r="D146" s="200">
        <v>2044</v>
      </c>
      <c r="E146" s="93">
        <v>1965</v>
      </c>
      <c r="F146" s="93">
        <v>4378</v>
      </c>
      <c r="G146" s="93">
        <v>3076</v>
      </c>
      <c r="H146" s="317">
        <v>1969</v>
      </c>
    </row>
    <row r="147" spans="1:8" x14ac:dyDescent="0.2">
      <c r="A147" s="2" t="s">
        <v>496</v>
      </c>
      <c r="B147" s="582"/>
      <c r="C147" s="570"/>
      <c r="D147" s="218"/>
      <c r="E147" s="218"/>
      <c r="F147" s="218"/>
      <c r="G147" s="218"/>
      <c r="H147" s="219"/>
    </row>
    <row r="148" spans="1:8" ht="17" x14ac:dyDescent="0.2">
      <c r="A148" s="2" t="s">
        <v>497</v>
      </c>
      <c r="B148" s="571" t="s">
        <v>1183</v>
      </c>
      <c r="C148" s="531" t="s">
        <v>1000</v>
      </c>
      <c r="D148" s="168">
        <v>2020</v>
      </c>
      <c r="E148" s="89">
        <v>2021</v>
      </c>
      <c r="F148" s="89">
        <v>2022</v>
      </c>
      <c r="G148" s="89">
        <v>2023</v>
      </c>
      <c r="H148" s="89">
        <v>2024</v>
      </c>
    </row>
    <row r="149" spans="1:8" ht="17" x14ac:dyDescent="0.2">
      <c r="A149" s="2" t="s">
        <v>498</v>
      </c>
      <c r="B149" s="583" t="s">
        <v>1186</v>
      </c>
      <c r="C149" s="584" t="s">
        <v>890</v>
      </c>
      <c r="D149" s="220">
        <v>131.2731114632858</v>
      </c>
      <c r="E149" s="96">
        <v>133</v>
      </c>
      <c r="F149" s="96">
        <v>101</v>
      </c>
      <c r="G149" s="96">
        <v>61</v>
      </c>
      <c r="H149" s="328">
        <v>85</v>
      </c>
    </row>
    <row r="150" spans="1:8" x14ac:dyDescent="0.2">
      <c r="A150" s="2" t="s">
        <v>499</v>
      </c>
      <c r="B150" s="585" t="s">
        <v>1187</v>
      </c>
      <c r="C150" s="586" t="s">
        <v>890</v>
      </c>
      <c r="D150" s="195">
        <v>106.06965174129353</v>
      </c>
      <c r="E150" s="342">
        <v>83</v>
      </c>
      <c r="F150" s="342">
        <v>188</v>
      </c>
      <c r="G150" s="342">
        <v>87</v>
      </c>
      <c r="H150" s="349">
        <v>54</v>
      </c>
    </row>
    <row r="166" ht="20.5" customHeight="1" x14ac:dyDescent="0.2"/>
    <row r="167" ht="20.5" customHeight="1" x14ac:dyDescent="0.2"/>
    <row r="168" ht="20.5" customHeight="1" x14ac:dyDescent="0.2"/>
    <row r="169" ht="20.5" customHeight="1" x14ac:dyDescent="0.2"/>
    <row r="170" ht="20.5" customHeight="1" x14ac:dyDescent="0.2"/>
    <row r="171" ht="20.5" customHeight="1" x14ac:dyDescent="0.2"/>
    <row r="172" ht="20.5" customHeight="1" x14ac:dyDescent="0.2"/>
    <row r="173" ht="20.5" customHeight="1" x14ac:dyDescent="0.2"/>
    <row r="174" ht="20.5" customHeight="1" x14ac:dyDescent="0.2"/>
    <row r="175" ht="20.5" customHeight="1" x14ac:dyDescent="0.2"/>
    <row r="176" ht="20.5" customHeight="1" x14ac:dyDescent="0.2"/>
    <row r="177" ht="20.5" customHeight="1" x14ac:dyDescent="0.2"/>
    <row r="178" ht="20.5" customHeight="1" x14ac:dyDescent="0.2"/>
    <row r="179" ht="20.5" customHeight="1" x14ac:dyDescent="0.2"/>
    <row r="180" ht="20.5" customHeight="1" x14ac:dyDescent="0.2"/>
    <row r="181" ht="20.5" customHeight="1" x14ac:dyDescent="0.2"/>
    <row r="182" ht="20.5" customHeight="1" x14ac:dyDescent="0.2"/>
    <row r="183" ht="20.5" customHeight="1" x14ac:dyDescent="0.2"/>
    <row r="184" ht="20.5" customHeight="1" x14ac:dyDescent="0.2"/>
    <row r="185" ht="20.5" customHeight="1" x14ac:dyDescent="0.2"/>
    <row r="186" ht="20.5" customHeight="1" x14ac:dyDescent="0.2"/>
    <row r="187" ht="20.5" customHeight="1" x14ac:dyDescent="0.2"/>
    <row r="188" ht="20.5" customHeight="1" x14ac:dyDescent="0.2"/>
    <row r="189" ht="20.5" customHeight="1" x14ac:dyDescent="0.2"/>
    <row r="190" ht="20.5" customHeight="1" x14ac:dyDescent="0.2"/>
    <row r="191" ht="20.5" customHeight="1" x14ac:dyDescent="0.2"/>
    <row r="192" ht="20.5" customHeight="1" x14ac:dyDescent="0.2"/>
    <row r="193" ht="20.5" customHeight="1" x14ac:dyDescent="0.2"/>
    <row r="194" ht="20.5" customHeight="1" x14ac:dyDescent="0.2"/>
    <row r="195" ht="20.5" customHeight="1" x14ac:dyDescent="0.2"/>
    <row r="196" ht="20.5" customHeight="1" x14ac:dyDescent="0.2"/>
    <row r="197" ht="20.5" customHeight="1" x14ac:dyDescent="0.2"/>
    <row r="198" ht="20.5" customHeight="1" x14ac:dyDescent="0.2"/>
    <row r="199" ht="20.5" customHeight="1" x14ac:dyDescent="0.2"/>
    <row r="200" ht="20.5" customHeight="1" x14ac:dyDescent="0.2"/>
    <row r="201" ht="20.5" customHeight="1" x14ac:dyDescent="0.2"/>
    <row r="202" ht="20.5" customHeight="1" x14ac:dyDescent="0.2"/>
    <row r="203" ht="20.5" customHeight="1" x14ac:dyDescent="0.2"/>
    <row r="204" ht="20.5" customHeight="1" x14ac:dyDescent="0.2"/>
    <row r="205" ht="20.5" customHeight="1" x14ac:dyDescent="0.2"/>
    <row r="206" ht="20.5" customHeight="1" x14ac:dyDescent="0.2"/>
    <row r="207" ht="20.5" customHeight="1" x14ac:dyDescent="0.2"/>
    <row r="208" ht="20.5" customHeight="1" x14ac:dyDescent="0.2"/>
    <row r="209" ht="20.5" customHeight="1" x14ac:dyDescent="0.2"/>
    <row r="210" ht="20.5" customHeight="1" x14ac:dyDescent="0.2"/>
    <row r="211" ht="20.5" customHeight="1" x14ac:dyDescent="0.2"/>
    <row r="212" ht="20.5" customHeight="1" x14ac:dyDescent="0.2"/>
    <row r="213" ht="20.5" customHeight="1" x14ac:dyDescent="0.2"/>
    <row r="214" ht="20.5" customHeight="1" x14ac:dyDescent="0.2"/>
    <row r="215" ht="20.5" customHeight="1" x14ac:dyDescent="0.2"/>
    <row r="216" ht="20.5" customHeight="1" x14ac:dyDescent="0.2"/>
    <row r="217" ht="20.5" customHeight="1" x14ac:dyDescent="0.2"/>
    <row r="218" ht="20.5" customHeight="1" x14ac:dyDescent="0.2"/>
    <row r="219" ht="20.5" customHeight="1" x14ac:dyDescent="0.2"/>
    <row r="220" ht="20.5" customHeight="1" x14ac:dyDescent="0.2"/>
    <row r="221" ht="20.5" customHeight="1" x14ac:dyDescent="0.2"/>
    <row r="222" ht="20.5" customHeight="1" x14ac:dyDescent="0.2"/>
    <row r="223" ht="20.5" customHeight="1" x14ac:dyDescent="0.2"/>
    <row r="224" ht="20.5" customHeight="1" x14ac:dyDescent="0.2"/>
    <row r="225" ht="20.5" customHeight="1" x14ac:dyDescent="0.2"/>
    <row r="226" ht="20.5" customHeight="1" x14ac:dyDescent="0.2"/>
    <row r="227" ht="20.5" customHeight="1" x14ac:dyDescent="0.2"/>
    <row r="228" ht="20.5" customHeight="1" x14ac:dyDescent="0.2"/>
    <row r="229" ht="20.5" customHeight="1" x14ac:dyDescent="0.2"/>
    <row r="230" ht="20.5" customHeight="1" x14ac:dyDescent="0.2"/>
    <row r="231" ht="20.5" customHeight="1" x14ac:dyDescent="0.2"/>
    <row r="232" ht="20.5" customHeight="1" x14ac:dyDescent="0.2"/>
    <row r="233" ht="20.5" customHeight="1" x14ac:dyDescent="0.2"/>
    <row r="234" ht="20.5" customHeight="1" x14ac:dyDescent="0.2"/>
    <row r="235" ht="20.5" customHeight="1" x14ac:dyDescent="0.2"/>
    <row r="236" ht="20.5" customHeight="1" x14ac:dyDescent="0.2"/>
    <row r="237" ht="20.5" customHeight="1" x14ac:dyDescent="0.2"/>
    <row r="238" ht="20.5" customHeight="1" x14ac:dyDescent="0.2"/>
  </sheetData>
  <sheetProtection algorithmName="SHA-512" hashValue="ijZieU/8ARPTz51ey7lQXbY1oA0rHKxyB1Kz1ClaHc9S4ECBaLcBLw9CgSMxFPLUUTiVSWAocYq8BiuHvvOnUA==" saltValue="ef5t5S8NamYHNwd2tGmPtA==" spinCount="100000" sheet="1" objects="1" scenarios="1"/>
  <mergeCells count="1">
    <mergeCell ref="B5:H5"/>
  </mergeCells>
  <hyperlinks>
    <hyperlink ref="B3" display="Content!A1" xr:uid="{5960B6D3-EE28-4649-A61A-607063F4F076}"/>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4499-A18D-DE49-A148-3950AF05235C}">
  <dimension ref="A1:N212"/>
  <sheetViews>
    <sheetView showGridLines="0" zoomScaleNormal="100" workbookViewId="0">
      <selection activeCell="B1" sqref="B1:C1048576"/>
    </sheetView>
  </sheetViews>
  <sheetFormatPr baseColWidth="10" defaultColWidth="8.6640625" defaultRowHeight="14" x14ac:dyDescent="0.15"/>
  <cols>
    <col min="1" max="1" width="4.5" style="12" customWidth="1"/>
    <col min="2" max="2" width="75.6640625" style="589" customWidth="1"/>
    <col min="3" max="3" width="28.6640625" style="557" customWidth="1"/>
    <col min="4" max="7" width="25.5" style="204" customWidth="1"/>
    <col min="8" max="8" width="25.5" style="121" customWidth="1"/>
    <col min="9" max="11" width="25.5" style="167" customWidth="1"/>
    <col min="12" max="16384" width="8.6640625" style="14"/>
  </cols>
  <sheetData>
    <row r="1" spans="1:11" s="12" customFormat="1" x14ac:dyDescent="0.15">
      <c r="A1" s="12">
        <v>1</v>
      </c>
      <c r="B1" s="587">
        <v>2</v>
      </c>
      <c r="C1" s="588">
        <v>3</v>
      </c>
      <c r="D1" s="227">
        <v>4</v>
      </c>
      <c r="E1" s="227">
        <v>5</v>
      </c>
      <c r="F1" s="227">
        <v>6</v>
      </c>
      <c r="G1" s="227">
        <v>7</v>
      </c>
      <c r="H1" s="379">
        <v>7</v>
      </c>
      <c r="I1" s="228"/>
      <c r="J1" s="228"/>
      <c r="K1" s="228"/>
    </row>
    <row r="2" spans="1:11" ht="61.5" customHeight="1" x14ac:dyDescent="0.15"/>
    <row r="3" spans="1:11" ht="20" x14ac:dyDescent="0.2">
      <c r="A3" s="2" t="s">
        <v>501</v>
      </c>
      <c r="B3" s="590" t="s">
        <v>878</v>
      </c>
      <c r="C3" s="591"/>
      <c r="D3" s="229"/>
      <c r="E3" s="229"/>
      <c r="F3" s="229"/>
      <c r="G3" s="229"/>
      <c r="H3" s="380"/>
      <c r="I3" s="230"/>
      <c r="J3" s="230"/>
      <c r="K3" s="230"/>
    </row>
    <row r="4" spans="1:11" ht="9.5" customHeight="1" x14ac:dyDescent="0.2">
      <c r="A4" s="2" t="s">
        <v>502</v>
      </c>
      <c r="B4" s="592"/>
      <c r="C4" s="593"/>
      <c r="D4" s="229"/>
      <c r="E4" s="229"/>
      <c r="F4" s="229"/>
      <c r="G4" s="229"/>
      <c r="H4" s="380"/>
      <c r="I4" s="230"/>
      <c r="J4" s="230"/>
      <c r="K4" s="230"/>
    </row>
    <row r="5" spans="1:11" ht="32" customHeight="1" x14ac:dyDescent="0.2">
      <c r="A5" s="2" t="s">
        <v>503</v>
      </c>
      <c r="B5" s="691" t="s" cm="1">
        <v>886</v>
      </c>
      <c r="C5" s="692"/>
      <c r="D5" s="692"/>
      <c r="E5" s="692"/>
      <c r="F5" s="692"/>
      <c r="G5" s="693"/>
      <c r="H5" s="381"/>
      <c r="I5" s="232"/>
      <c r="J5" s="232"/>
      <c r="K5" s="233"/>
    </row>
    <row r="6" spans="1:11" ht="12.5" customHeight="1" x14ac:dyDescent="0.2">
      <c r="A6" s="2" t="s">
        <v>504</v>
      </c>
      <c r="B6" s="594"/>
      <c r="C6" s="477"/>
      <c r="D6" s="124"/>
      <c r="E6" s="124"/>
      <c r="F6" s="124"/>
      <c r="G6" s="124"/>
      <c r="H6" s="382"/>
      <c r="I6" s="74"/>
      <c r="J6" s="74"/>
      <c r="K6" s="234"/>
    </row>
    <row r="7" spans="1:11" s="23" customFormat="1" ht="17" x14ac:dyDescent="0.2">
      <c r="A7" s="2" t="s">
        <v>505</v>
      </c>
      <c r="B7" s="595" t="s">
        <v>887</v>
      </c>
      <c r="C7" s="531" t="s">
        <v>1000</v>
      </c>
      <c r="D7" s="190">
        <v>2020</v>
      </c>
      <c r="E7" s="190">
        <v>2021</v>
      </c>
      <c r="F7" s="190">
        <v>2022</v>
      </c>
      <c r="G7" s="190">
        <v>2023</v>
      </c>
      <c r="H7" s="190">
        <v>2024</v>
      </c>
    </row>
    <row r="8" spans="1:11" s="23" customFormat="1" ht="17" x14ac:dyDescent="0.2">
      <c r="A8" s="2" t="s">
        <v>506</v>
      </c>
      <c r="B8" s="596" t="s">
        <v>1153</v>
      </c>
      <c r="C8" s="541" t="s">
        <v>888</v>
      </c>
      <c r="D8" s="195">
        <v>270068</v>
      </c>
      <c r="E8" s="195">
        <v>259279</v>
      </c>
      <c r="F8" s="235">
        <v>261839.90000000002</v>
      </c>
      <c r="G8" s="205">
        <v>267814</v>
      </c>
      <c r="H8" s="329">
        <v>263942</v>
      </c>
    </row>
    <row r="9" spans="1:11" ht="15" x14ac:dyDescent="0.2">
      <c r="A9" s="2" t="s">
        <v>507</v>
      </c>
      <c r="B9" s="597" t="s">
        <v>889</v>
      </c>
      <c r="C9" s="598" t="s">
        <v>888</v>
      </c>
      <c r="D9" s="208">
        <v>193825</v>
      </c>
      <c r="E9" s="208">
        <v>187113</v>
      </c>
      <c r="F9" s="236">
        <v>189887.15000000002</v>
      </c>
      <c r="G9" s="199">
        <v>196036</v>
      </c>
      <c r="H9" s="326">
        <v>196369</v>
      </c>
      <c r="I9" s="14"/>
      <c r="J9" s="14"/>
      <c r="K9" s="14"/>
    </row>
    <row r="10" spans="1:11" ht="15" x14ac:dyDescent="0.2">
      <c r="A10" s="2" t="s">
        <v>508</v>
      </c>
      <c r="B10" s="599" t="s">
        <v>1192</v>
      </c>
      <c r="C10" s="600" t="s">
        <v>890</v>
      </c>
      <c r="D10" s="237">
        <v>71.768961891079286</v>
      </c>
      <c r="E10" s="237">
        <v>72.166662167009292</v>
      </c>
      <c r="F10" s="237">
        <v>72.52032635209531</v>
      </c>
      <c r="G10" s="200">
        <v>73.198563181909833</v>
      </c>
      <c r="H10" s="317">
        <v>74</v>
      </c>
      <c r="I10" s="14"/>
      <c r="J10" s="14"/>
      <c r="K10" s="14"/>
    </row>
    <row r="11" spans="1:11" ht="15" x14ac:dyDescent="0.2">
      <c r="A11" s="2" t="s">
        <v>509</v>
      </c>
      <c r="B11" s="601" t="s">
        <v>891</v>
      </c>
      <c r="C11" s="598" t="s">
        <v>888</v>
      </c>
      <c r="D11" s="199">
        <v>76243</v>
      </c>
      <c r="E11" s="199">
        <v>72166</v>
      </c>
      <c r="F11" s="238">
        <v>71952.75</v>
      </c>
      <c r="G11" s="199">
        <v>71778</v>
      </c>
      <c r="H11" s="326">
        <v>67573</v>
      </c>
      <c r="I11" s="14"/>
      <c r="J11" s="14"/>
      <c r="K11" s="14"/>
    </row>
    <row r="12" spans="1:11" ht="15" x14ac:dyDescent="0.2">
      <c r="A12" s="2" t="s">
        <v>510</v>
      </c>
      <c r="B12" s="602" t="s">
        <v>892</v>
      </c>
      <c r="C12" s="600" t="s">
        <v>890</v>
      </c>
      <c r="D12" s="200">
        <v>28.231038108920714</v>
      </c>
      <c r="E12" s="200">
        <v>27.833337832990718</v>
      </c>
      <c r="F12" s="200">
        <v>27.47967364790469</v>
      </c>
      <c r="G12" s="200">
        <v>27.47967364790469</v>
      </c>
      <c r="H12" s="317">
        <v>26</v>
      </c>
      <c r="I12" s="14"/>
      <c r="J12" s="14"/>
      <c r="K12" s="14"/>
    </row>
    <row r="13" spans="1:11" ht="16" x14ac:dyDescent="0.2">
      <c r="A13" s="2" t="s">
        <v>511</v>
      </c>
      <c r="B13" s="603"/>
      <c r="C13" s="477"/>
      <c r="D13" s="124"/>
      <c r="E13" s="124"/>
      <c r="F13" s="124"/>
      <c r="G13" s="124"/>
      <c r="H13" s="382"/>
      <c r="I13" s="74"/>
      <c r="J13" s="74"/>
      <c r="K13" s="74"/>
    </row>
    <row r="14" spans="1:11" s="23" customFormat="1" ht="17" x14ac:dyDescent="0.2">
      <c r="A14" s="2" t="s">
        <v>512</v>
      </c>
      <c r="B14" s="595" t="s">
        <v>887</v>
      </c>
      <c r="C14" s="531" t="s">
        <v>1000</v>
      </c>
      <c r="D14" s="190">
        <v>2020</v>
      </c>
      <c r="E14" s="190">
        <v>2021</v>
      </c>
      <c r="F14" s="190">
        <v>2022</v>
      </c>
      <c r="G14" s="246">
        <v>2023</v>
      </c>
      <c r="H14" s="190">
        <v>2024</v>
      </c>
    </row>
    <row r="15" spans="1:11" s="23" customFormat="1" ht="17" x14ac:dyDescent="0.2">
      <c r="A15" s="2" t="s">
        <v>513</v>
      </c>
      <c r="B15" s="604" t="s">
        <v>1193</v>
      </c>
      <c r="C15" s="541" t="s">
        <v>888</v>
      </c>
      <c r="D15" s="201">
        <v>270068</v>
      </c>
      <c r="E15" s="201">
        <v>259279</v>
      </c>
      <c r="F15" s="201">
        <v>261839.90000000002</v>
      </c>
      <c r="G15" s="251">
        <v>267814</v>
      </c>
      <c r="H15" s="329">
        <v>263942</v>
      </c>
    </row>
    <row r="16" spans="1:11" ht="17" x14ac:dyDescent="0.2">
      <c r="A16" s="2" t="s">
        <v>514</v>
      </c>
      <c r="B16" s="525" t="s">
        <v>893</v>
      </c>
      <c r="C16" s="473"/>
      <c r="D16" s="240"/>
      <c r="E16" s="240"/>
      <c r="F16" s="240"/>
      <c r="G16" s="338"/>
      <c r="H16" s="383"/>
      <c r="I16" s="14"/>
      <c r="J16" s="14"/>
      <c r="K16" s="14"/>
    </row>
    <row r="17" spans="1:11" ht="17" x14ac:dyDescent="0.2">
      <c r="A17" s="2" t="s">
        <v>515</v>
      </c>
      <c r="B17" s="605" t="s">
        <v>894</v>
      </c>
      <c r="C17" s="484" t="s">
        <v>888</v>
      </c>
      <c r="D17" s="241">
        <v>51025</v>
      </c>
      <c r="E17" s="241">
        <v>42796</v>
      </c>
      <c r="F17" s="241">
        <v>43107.416666666664</v>
      </c>
      <c r="G17" s="247">
        <v>42287</v>
      </c>
      <c r="H17" s="384">
        <v>38539</v>
      </c>
      <c r="I17" s="14"/>
      <c r="J17" s="14"/>
      <c r="K17" s="14"/>
    </row>
    <row r="18" spans="1:11" ht="17" x14ac:dyDescent="0.2">
      <c r="A18" s="2" t="s">
        <v>516</v>
      </c>
      <c r="B18" s="606" t="s">
        <v>895</v>
      </c>
      <c r="C18" s="477" t="s">
        <v>890</v>
      </c>
      <c r="D18" s="242">
        <v>18.893389812936</v>
      </c>
      <c r="E18" s="242">
        <v>16.505771774806291</v>
      </c>
      <c r="F18" s="242">
        <v>16.463272658852475</v>
      </c>
      <c r="G18" s="247">
        <v>15.789689859380019</v>
      </c>
      <c r="H18" s="326">
        <v>15</v>
      </c>
      <c r="I18" s="14"/>
      <c r="J18" s="14"/>
      <c r="K18" s="14"/>
    </row>
    <row r="19" spans="1:11" ht="15" x14ac:dyDescent="0.2">
      <c r="A19" s="2" t="s">
        <v>517</v>
      </c>
      <c r="B19" s="607" t="s">
        <v>889</v>
      </c>
      <c r="C19" s="557" t="s">
        <v>888</v>
      </c>
      <c r="D19" s="199">
        <v>36743</v>
      </c>
      <c r="E19" s="199">
        <v>30965</v>
      </c>
      <c r="F19" s="199">
        <v>31849.5</v>
      </c>
      <c r="G19" s="248">
        <v>32039</v>
      </c>
      <c r="H19" s="326">
        <v>31048</v>
      </c>
      <c r="I19" s="14"/>
      <c r="J19" s="14"/>
      <c r="K19" s="14"/>
    </row>
    <row r="20" spans="1:11" ht="15" x14ac:dyDescent="0.2">
      <c r="A20" s="2" t="s">
        <v>518</v>
      </c>
      <c r="B20" s="607" t="s">
        <v>1192</v>
      </c>
      <c r="C20" s="557" t="s">
        <v>890</v>
      </c>
      <c r="D20" s="199">
        <v>72.009799118079371</v>
      </c>
      <c r="E20" s="199">
        <v>72.354892980652394</v>
      </c>
      <c r="F20" s="199">
        <v>73.88403774292513</v>
      </c>
      <c r="G20" s="248">
        <v>75.765601721569283</v>
      </c>
      <c r="H20" s="385">
        <f>H19/H17*100</f>
        <v>80.562547030281024</v>
      </c>
      <c r="I20" s="14"/>
      <c r="J20" s="14"/>
      <c r="K20" s="14"/>
    </row>
    <row r="21" spans="1:11" ht="15" x14ac:dyDescent="0.2">
      <c r="A21" s="2" t="s">
        <v>519</v>
      </c>
      <c r="B21" s="607" t="s">
        <v>891</v>
      </c>
      <c r="C21" s="557" t="s">
        <v>888</v>
      </c>
      <c r="D21" s="199">
        <v>14282</v>
      </c>
      <c r="E21" s="199">
        <v>11831</v>
      </c>
      <c r="F21" s="199">
        <v>11257.916666666666</v>
      </c>
      <c r="G21" s="248">
        <v>10248</v>
      </c>
      <c r="H21" s="326">
        <v>7491</v>
      </c>
      <c r="I21" s="14"/>
      <c r="J21" s="14"/>
      <c r="K21" s="14"/>
    </row>
    <row r="22" spans="1:11" ht="15" x14ac:dyDescent="0.2">
      <c r="A22" s="2" t="s">
        <v>520</v>
      </c>
      <c r="B22" s="608" t="s">
        <v>892</v>
      </c>
      <c r="C22" s="600" t="s">
        <v>890</v>
      </c>
      <c r="D22" s="200">
        <v>27.990200881920629</v>
      </c>
      <c r="E22" s="200">
        <v>27.645107019347602</v>
      </c>
      <c r="F22" s="200">
        <v>26.115962257074866</v>
      </c>
      <c r="G22" s="250">
        <v>24.234398278430724</v>
      </c>
      <c r="H22" s="386">
        <f>H21/H17*100</f>
        <v>19.437452969718986</v>
      </c>
      <c r="I22" s="14"/>
      <c r="J22" s="14"/>
      <c r="K22" s="14"/>
    </row>
    <row r="23" spans="1:11" ht="17" x14ac:dyDescent="0.2">
      <c r="A23" s="2" t="s">
        <v>521</v>
      </c>
      <c r="B23" s="606" t="s">
        <v>896</v>
      </c>
      <c r="C23" s="477" t="s">
        <v>888</v>
      </c>
      <c r="D23" s="242">
        <v>147010</v>
      </c>
      <c r="E23" s="242">
        <v>145782</v>
      </c>
      <c r="F23" s="242">
        <v>146568.4</v>
      </c>
      <c r="G23" s="247">
        <v>152255</v>
      </c>
      <c r="H23" s="384">
        <v>152985</v>
      </c>
      <c r="I23" s="14"/>
      <c r="J23" s="14"/>
      <c r="K23" s="14"/>
    </row>
    <row r="24" spans="1:11" ht="17" x14ac:dyDescent="0.2">
      <c r="A24" s="2" t="s">
        <v>522</v>
      </c>
      <c r="B24" s="606" t="s">
        <v>1194</v>
      </c>
      <c r="C24" s="477" t="s">
        <v>890</v>
      </c>
      <c r="D24" s="242">
        <v>54.43443873394849</v>
      </c>
      <c r="E24" s="242">
        <v>56.225918797897243</v>
      </c>
      <c r="F24" s="242">
        <v>55.976342795731284</v>
      </c>
      <c r="G24" s="247">
        <v>56.851023471513805</v>
      </c>
      <c r="H24" s="326">
        <v>58</v>
      </c>
      <c r="I24" s="14"/>
      <c r="J24" s="14"/>
      <c r="K24" s="14"/>
    </row>
    <row r="25" spans="1:11" ht="15" x14ac:dyDescent="0.2">
      <c r="A25" s="2" t="s">
        <v>523</v>
      </c>
      <c r="B25" s="607" t="s">
        <v>889</v>
      </c>
      <c r="C25" s="557" t="s">
        <v>888</v>
      </c>
      <c r="D25" s="199">
        <v>104383</v>
      </c>
      <c r="E25" s="199">
        <v>104303</v>
      </c>
      <c r="F25" s="199">
        <v>105671.98333333334</v>
      </c>
      <c r="G25" s="248">
        <v>110922</v>
      </c>
      <c r="H25" s="326">
        <v>113256</v>
      </c>
      <c r="I25" s="14"/>
      <c r="J25" s="14"/>
      <c r="K25" s="14"/>
    </row>
    <row r="26" spans="1:11" ht="15" x14ac:dyDescent="0.2">
      <c r="A26" s="2" t="s">
        <v>524</v>
      </c>
      <c r="B26" s="607" t="s">
        <v>1192</v>
      </c>
      <c r="C26" s="557" t="s">
        <v>890</v>
      </c>
      <c r="D26" s="199">
        <v>71.004013332426368</v>
      </c>
      <c r="E26" s="199">
        <v>71.54724177196087</v>
      </c>
      <c r="F26" s="199">
        <v>72.097384793266045</v>
      </c>
      <c r="G26" s="248">
        <v>72.852779875866148</v>
      </c>
      <c r="H26" s="385">
        <f>H25/H23</f>
        <v>0.74030787332091386</v>
      </c>
      <c r="I26" s="14"/>
      <c r="J26" s="14"/>
      <c r="K26" s="14"/>
    </row>
    <row r="27" spans="1:11" ht="15" x14ac:dyDescent="0.2">
      <c r="A27" s="2" t="s">
        <v>525</v>
      </c>
      <c r="B27" s="607" t="s">
        <v>891</v>
      </c>
      <c r="C27" s="557" t="s">
        <v>888</v>
      </c>
      <c r="D27" s="199">
        <v>42627</v>
      </c>
      <c r="E27" s="199">
        <v>41479</v>
      </c>
      <c r="F27" s="199">
        <v>40896.416666666664</v>
      </c>
      <c r="G27" s="248">
        <v>41333</v>
      </c>
      <c r="H27" s="326">
        <v>39729</v>
      </c>
      <c r="I27" s="14"/>
      <c r="J27" s="14"/>
      <c r="K27" s="14"/>
    </row>
    <row r="28" spans="1:11" ht="15" x14ac:dyDescent="0.2">
      <c r="A28" s="2" t="s">
        <v>526</v>
      </c>
      <c r="B28" s="608" t="s">
        <v>892</v>
      </c>
      <c r="C28" s="600" t="s">
        <v>890</v>
      </c>
      <c r="D28" s="200">
        <v>28.995986667573636</v>
      </c>
      <c r="E28" s="200">
        <v>28.452758228039126</v>
      </c>
      <c r="F28" s="200">
        <v>27.902615206733966</v>
      </c>
      <c r="G28" s="250">
        <v>27.147220124133852</v>
      </c>
      <c r="H28" s="386">
        <f>H27/H23*100</f>
        <v>25.969212667908621</v>
      </c>
      <c r="I28" s="14"/>
      <c r="J28" s="14"/>
      <c r="K28" s="14"/>
    </row>
    <row r="29" spans="1:11" ht="17" x14ac:dyDescent="0.2">
      <c r="A29" s="2" t="s">
        <v>527</v>
      </c>
      <c r="B29" s="606" t="s">
        <v>1178</v>
      </c>
      <c r="C29" s="477" t="s">
        <v>888</v>
      </c>
      <c r="D29" s="242">
        <v>72033</v>
      </c>
      <c r="E29" s="242">
        <v>70701</v>
      </c>
      <c r="F29" s="242">
        <v>72164.083333333328</v>
      </c>
      <c r="G29" s="247">
        <v>73272</v>
      </c>
      <c r="H29" s="384">
        <v>72418</v>
      </c>
      <c r="I29" s="14"/>
      <c r="J29" s="14"/>
      <c r="K29" s="14"/>
    </row>
    <row r="30" spans="1:11" ht="17" x14ac:dyDescent="0.2">
      <c r="A30" s="2" t="s">
        <v>528</v>
      </c>
      <c r="B30" s="606" t="s">
        <v>1195</v>
      </c>
      <c r="C30" s="477" t="s">
        <v>890</v>
      </c>
      <c r="D30" s="242">
        <v>26.67217145311551</v>
      </c>
      <c r="E30" s="242">
        <v>27.268309427296465</v>
      </c>
      <c r="F30" s="242">
        <v>27.560384545416234</v>
      </c>
      <c r="G30" s="247">
        <v>27.359286669106169</v>
      </c>
      <c r="H30" s="384">
        <v>27</v>
      </c>
      <c r="I30" s="14"/>
      <c r="J30" s="14"/>
      <c r="K30" s="14"/>
    </row>
    <row r="31" spans="1:11" ht="15" x14ac:dyDescent="0.2">
      <c r="A31" s="2" t="s">
        <v>529</v>
      </c>
      <c r="B31" s="607" t="s">
        <v>889</v>
      </c>
      <c r="C31" s="557" t="s">
        <v>888</v>
      </c>
      <c r="D31" s="199">
        <v>52699</v>
      </c>
      <c r="E31" s="199">
        <v>51845</v>
      </c>
      <c r="F31" s="199">
        <v>52365.666666666664</v>
      </c>
      <c r="G31" s="248">
        <v>53075</v>
      </c>
      <c r="H31" s="384">
        <v>52064</v>
      </c>
      <c r="I31" s="14"/>
      <c r="J31" s="14"/>
      <c r="K31" s="14"/>
    </row>
    <row r="32" spans="1:11" ht="15" x14ac:dyDescent="0.2">
      <c r="A32" s="2" t="s">
        <v>530</v>
      </c>
      <c r="B32" s="607" t="s">
        <v>1192</v>
      </c>
      <c r="C32" s="557" t="s">
        <v>890</v>
      </c>
      <c r="D32" s="199">
        <v>73.159524107006519</v>
      </c>
      <c r="E32" s="199">
        <v>73.32993875617035</v>
      </c>
      <c r="F32" s="199">
        <v>72.564722293754173</v>
      </c>
      <c r="G32" s="248">
        <v>72.435582487171089</v>
      </c>
      <c r="H32" s="387">
        <f>H31/H29*100</f>
        <v>71.893728078654476</v>
      </c>
      <c r="I32" s="14"/>
      <c r="J32" s="14"/>
      <c r="K32" s="14"/>
    </row>
    <row r="33" spans="1:14" ht="15" x14ac:dyDescent="0.2">
      <c r="A33" s="2" t="s">
        <v>531</v>
      </c>
      <c r="B33" s="607" t="s">
        <v>891</v>
      </c>
      <c r="C33" s="557" t="s">
        <v>888</v>
      </c>
      <c r="D33" s="199">
        <v>19334</v>
      </c>
      <c r="E33" s="199">
        <v>18856</v>
      </c>
      <c r="F33" s="199">
        <v>19798.416666666664</v>
      </c>
      <c r="G33" s="248">
        <v>20197</v>
      </c>
      <c r="H33" s="384">
        <v>20354</v>
      </c>
      <c r="I33" s="14"/>
      <c r="J33" s="14"/>
      <c r="K33" s="14"/>
    </row>
    <row r="34" spans="1:14" ht="15" x14ac:dyDescent="0.2">
      <c r="A34" s="2" t="s">
        <v>532</v>
      </c>
      <c r="B34" s="608" t="s">
        <v>892</v>
      </c>
      <c r="C34" s="600" t="s">
        <v>890</v>
      </c>
      <c r="D34" s="200">
        <v>26.840475892993489</v>
      </c>
      <c r="E34" s="200">
        <v>26.67006124382965</v>
      </c>
      <c r="F34" s="200">
        <v>27.435277706245838</v>
      </c>
      <c r="G34" s="250">
        <v>27.564417512828911</v>
      </c>
      <c r="H34" s="386">
        <f>H33/H29*100</f>
        <v>28.10627192134552</v>
      </c>
      <c r="I34" s="14"/>
      <c r="J34" s="14"/>
      <c r="K34" s="14"/>
    </row>
    <row r="35" spans="1:14" ht="16" x14ac:dyDescent="0.2">
      <c r="A35" s="2" t="s">
        <v>533</v>
      </c>
      <c r="B35" s="603"/>
      <c r="C35" s="477"/>
      <c r="D35" s="124"/>
      <c r="E35" s="124"/>
      <c r="F35" s="124"/>
      <c r="G35" s="124"/>
      <c r="H35" s="382"/>
      <c r="I35" s="14"/>
      <c r="J35" s="14"/>
      <c r="K35" s="14"/>
    </row>
    <row r="36" spans="1:14" s="39" customFormat="1" ht="17" x14ac:dyDescent="0.2">
      <c r="A36" s="2" t="s">
        <v>534</v>
      </c>
      <c r="B36" s="609" t="s">
        <v>887</v>
      </c>
      <c r="C36" s="610" t="s">
        <v>1000</v>
      </c>
      <c r="D36" s="191">
        <v>2020</v>
      </c>
      <c r="E36" s="190">
        <v>2021</v>
      </c>
      <c r="F36" s="190">
        <v>2022</v>
      </c>
      <c r="G36" s="190">
        <v>2023</v>
      </c>
      <c r="H36" s="190">
        <v>2024</v>
      </c>
    </row>
    <row r="37" spans="1:14" s="39" customFormat="1" ht="17" x14ac:dyDescent="0.2">
      <c r="A37" s="2" t="s">
        <v>535</v>
      </c>
      <c r="B37" s="611" t="s">
        <v>1196</v>
      </c>
      <c r="C37" s="541" t="s">
        <v>888</v>
      </c>
      <c r="D37" s="203">
        <v>259359</v>
      </c>
      <c r="E37" s="203">
        <v>238135</v>
      </c>
      <c r="F37" s="203">
        <v>240562</v>
      </c>
      <c r="G37" s="203">
        <v>250333</v>
      </c>
      <c r="H37" s="329">
        <v>257544</v>
      </c>
    </row>
    <row r="38" spans="1:14" s="39" customFormat="1" ht="15" x14ac:dyDescent="0.2">
      <c r="A38" s="2" t="s">
        <v>536</v>
      </c>
      <c r="B38" s="601" t="s">
        <v>889</v>
      </c>
      <c r="C38" s="557" t="s">
        <v>888</v>
      </c>
      <c r="D38" s="199">
        <v>189759</v>
      </c>
      <c r="E38" s="199">
        <v>174220</v>
      </c>
      <c r="F38" s="199">
        <v>175905</v>
      </c>
      <c r="G38" s="199">
        <v>185193</v>
      </c>
      <c r="H38" s="326">
        <v>193768</v>
      </c>
    </row>
    <row r="39" spans="1:14" s="39" customFormat="1" ht="15" x14ac:dyDescent="0.2">
      <c r="A39" s="2" t="s">
        <v>537</v>
      </c>
      <c r="B39" s="601" t="s">
        <v>1192</v>
      </c>
      <c r="C39" s="557" t="s">
        <v>890</v>
      </c>
      <c r="D39" s="199">
        <v>73.164609672307506</v>
      </c>
      <c r="E39" s="199">
        <v>73.160182249564315</v>
      </c>
      <c r="F39" s="199">
        <v>73.122521428987113</v>
      </c>
      <c r="G39" s="199">
        <v>73.97866042431481</v>
      </c>
      <c r="H39" s="387">
        <f>H38/H37*100</f>
        <v>75.236852731960369</v>
      </c>
    </row>
    <row r="40" spans="1:14" s="39" customFormat="1" ht="15" x14ac:dyDescent="0.2">
      <c r="A40" s="2" t="s">
        <v>538</v>
      </c>
      <c r="B40" s="601" t="s">
        <v>891</v>
      </c>
      <c r="C40" s="557" t="s">
        <v>888</v>
      </c>
      <c r="D40" s="199">
        <v>69600</v>
      </c>
      <c r="E40" s="199">
        <v>63915</v>
      </c>
      <c r="F40" s="199">
        <v>64657</v>
      </c>
      <c r="G40" s="199">
        <v>65140</v>
      </c>
      <c r="H40" s="326">
        <v>63776</v>
      </c>
    </row>
    <row r="41" spans="1:14" s="39" customFormat="1" ht="15" x14ac:dyDescent="0.2">
      <c r="A41" s="2" t="s">
        <v>539</v>
      </c>
      <c r="B41" s="602" t="s">
        <v>892</v>
      </c>
      <c r="C41" s="600" t="s">
        <v>890</v>
      </c>
      <c r="D41" s="200">
        <v>26.835390327692505</v>
      </c>
      <c r="E41" s="200">
        <v>26.839817750435678</v>
      </c>
      <c r="F41" s="200">
        <v>26.87747857101288</v>
      </c>
      <c r="G41" s="200">
        <v>26.021339575685186</v>
      </c>
      <c r="H41" s="386">
        <f>H40/H37*100</f>
        <v>24.763147268039639</v>
      </c>
    </row>
    <row r="42" spans="1:14" s="23" customFormat="1" ht="17" x14ac:dyDescent="0.2">
      <c r="A42" s="2" t="s">
        <v>540</v>
      </c>
      <c r="B42" s="611" t="s">
        <v>1197</v>
      </c>
      <c r="C42" s="441" t="s">
        <v>888</v>
      </c>
      <c r="D42" s="205">
        <v>10709</v>
      </c>
      <c r="E42" s="205">
        <v>21143</v>
      </c>
      <c r="F42" s="205">
        <v>21278</v>
      </c>
      <c r="G42" s="203">
        <v>17481</v>
      </c>
      <c r="H42" s="330">
        <v>6398</v>
      </c>
    </row>
    <row r="43" spans="1:14" ht="15" x14ac:dyDescent="0.2">
      <c r="A43" s="2" t="s">
        <v>541</v>
      </c>
      <c r="B43" s="601" t="s">
        <v>889</v>
      </c>
      <c r="C43" s="557" t="s">
        <v>888</v>
      </c>
      <c r="D43" s="199">
        <v>4066</v>
      </c>
      <c r="E43" s="199">
        <v>12892</v>
      </c>
      <c r="F43" s="199">
        <v>13982</v>
      </c>
      <c r="G43" s="199">
        <v>10843</v>
      </c>
      <c r="H43" s="326">
        <v>2601</v>
      </c>
      <c r="I43" s="43"/>
      <c r="J43" s="43"/>
      <c r="K43" s="43"/>
      <c r="L43" s="43"/>
      <c r="M43" s="43"/>
      <c r="N43" s="43"/>
    </row>
    <row r="44" spans="1:14" ht="15" x14ac:dyDescent="0.2">
      <c r="A44" s="2" t="s">
        <v>542</v>
      </c>
      <c r="B44" s="601" t="s">
        <v>1192</v>
      </c>
      <c r="C44" s="557" t="s">
        <v>890</v>
      </c>
      <c r="D44" s="199">
        <v>37.968064245027549</v>
      </c>
      <c r="E44" s="199">
        <v>60.975263680650805</v>
      </c>
      <c r="F44" s="199">
        <v>65.711063069837394</v>
      </c>
      <c r="G44" s="199">
        <v>62.027343973456894</v>
      </c>
      <c r="H44" s="387">
        <f>H43/H42*100</f>
        <v>40.653329165364177</v>
      </c>
      <c r="I44" s="43"/>
      <c r="J44" s="43"/>
      <c r="K44" s="43"/>
      <c r="L44" s="43"/>
      <c r="M44" s="43"/>
      <c r="N44" s="43"/>
    </row>
    <row r="45" spans="1:14" ht="15" x14ac:dyDescent="0.2">
      <c r="A45" s="2" t="s">
        <v>543</v>
      </c>
      <c r="B45" s="601" t="s">
        <v>891</v>
      </c>
      <c r="C45" s="557" t="s">
        <v>888</v>
      </c>
      <c r="D45" s="199">
        <v>6643</v>
      </c>
      <c r="E45" s="199">
        <v>8251</v>
      </c>
      <c r="F45" s="199">
        <v>7296</v>
      </c>
      <c r="G45" s="199">
        <v>6638</v>
      </c>
      <c r="H45" s="326">
        <v>3797</v>
      </c>
      <c r="I45" s="45"/>
      <c r="J45" s="45"/>
      <c r="K45" s="45"/>
      <c r="L45" s="45"/>
      <c r="M45" s="45"/>
      <c r="N45" s="45"/>
    </row>
    <row r="46" spans="1:14" ht="15" x14ac:dyDescent="0.2">
      <c r="A46" s="2" t="s">
        <v>544</v>
      </c>
      <c r="B46" s="602" t="s">
        <v>892</v>
      </c>
      <c r="C46" s="600" t="s">
        <v>890</v>
      </c>
      <c r="D46" s="200">
        <v>62.031935754972459</v>
      </c>
      <c r="E46" s="200">
        <v>39.024736319349195</v>
      </c>
      <c r="F46" s="200">
        <v>34.288936930162613</v>
      </c>
      <c r="G46" s="200">
        <v>37.972656026543106</v>
      </c>
      <c r="H46" s="386">
        <f>H45/H42*100</f>
        <v>59.34667083463583</v>
      </c>
      <c r="I46" s="45"/>
      <c r="J46" s="45"/>
      <c r="K46" s="45"/>
      <c r="L46" s="45"/>
      <c r="M46" s="45"/>
      <c r="N46" s="45"/>
    </row>
    <row r="47" spans="1:14" ht="16" x14ac:dyDescent="0.2">
      <c r="A47" s="2" t="s">
        <v>545</v>
      </c>
      <c r="B47" s="582"/>
      <c r="C47" s="570"/>
      <c r="D47" s="214"/>
      <c r="E47" s="214"/>
      <c r="F47" s="214"/>
      <c r="G47" s="128"/>
      <c r="H47" s="388"/>
      <c r="I47" s="45"/>
      <c r="J47" s="45"/>
      <c r="K47" s="45"/>
      <c r="L47" s="45"/>
      <c r="M47" s="45"/>
      <c r="N47" s="45"/>
    </row>
    <row r="48" spans="1:14" ht="17" x14ac:dyDescent="0.2">
      <c r="A48" s="2" t="s">
        <v>546</v>
      </c>
      <c r="B48" s="609" t="s">
        <v>887</v>
      </c>
      <c r="C48" s="610" t="s">
        <v>1000</v>
      </c>
      <c r="D48" s="190">
        <v>2020</v>
      </c>
      <c r="E48" s="190">
        <v>2021</v>
      </c>
      <c r="F48" s="190">
        <v>2022</v>
      </c>
      <c r="G48" s="246">
        <v>2023</v>
      </c>
      <c r="H48" s="190">
        <v>2024</v>
      </c>
      <c r="I48" s="45"/>
      <c r="J48" s="45"/>
      <c r="K48" s="45"/>
      <c r="L48" s="45"/>
      <c r="M48" s="45"/>
      <c r="N48" s="45"/>
    </row>
    <row r="49" spans="1:14" ht="17" x14ac:dyDescent="0.2">
      <c r="A49" s="2" t="s">
        <v>547</v>
      </c>
      <c r="B49" s="596" t="s">
        <v>1198</v>
      </c>
      <c r="C49" s="541" t="s">
        <v>888</v>
      </c>
      <c r="D49" s="195">
        <v>217297</v>
      </c>
      <c r="E49" s="195">
        <v>202989</v>
      </c>
      <c r="F49" s="195">
        <v>209611</v>
      </c>
      <c r="G49" s="251">
        <v>260685</v>
      </c>
      <c r="H49" s="329">
        <v>257966</v>
      </c>
      <c r="I49" s="45"/>
      <c r="J49" s="45"/>
      <c r="K49" s="45"/>
      <c r="L49" s="45"/>
      <c r="M49" s="45"/>
      <c r="N49" s="45"/>
    </row>
    <row r="50" spans="1:14" s="23" customFormat="1" ht="15" x14ac:dyDescent="0.2">
      <c r="A50" s="2" t="s">
        <v>548</v>
      </c>
      <c r="B50" s="601" t="s">
        <v>889</v>
      </c>
      <c r="C50" s="557" t="s">
        <v>888</v>
      </c>
      <c r="D50" s="199">
        <v>156335</v>
      </c>
      <c r="E50" s="199">
        <v>147804</v>
      </c>
      <c r="F50" s="199">
        <v>151546</v>
      </c>
      <c r="G50" s="248">
        <v>194204</v>
      </c>
      <c r="H50" s="326">
        <v>195352</v>
      </c>
      <c r="I50" s="46"/>
      <c r="J50" s="46"/>
      <c r="K50" s="46"/>
      <c r="L50" s="46"/>
      <c r="M50" s="46"/>
      <c r="N50" s="46"/>
    </row>
    <row r="51" spans="1:14" s="23" customFormat="1" ht="15" x14ac:dyDescent="0.2">
      <c r="A51" s="2" t="s">
        <v>549</v>
      </c>
      <c r="B51" s="601" t="s">
        <v>1192</v>
      </c>
      <c r="C51" s="557" t="s">
        <v>890</v>
      </c>
      <c r="D51" s="199">
        <v>71.945309875423959</v>
      </c>
      <c r="E51" s="199">
        <v>72.813797791998581</v>
      </c>
      <c r="F51" s="199">
        <v>72.298686614729192</v>
      </c>
      <c r="G51" s="248">
        <v>74.497573700059462</v>
      </c>
      <c r="H51" s="387">
        <f>H50/H49*100</f>
        <v>75.727809091120534</v>
      </c>
      <c r="I51" s="46"/>
      <c r="J51" s="46"/>
      <c r="K51" s="46"/>
      <c r="L51" s="46"/>
      <c r="M51" s="46"/>
      <c r="N51" s="46"/>
    </row>
    <row r="52" spans="1:14" ht="15" x14ac:dyDescent="0.2">
      <c r="A52" s="2" t="s">
        <v>550</v>
      </c>
      <c r="B52" s="601" t="s">
        <v>891</v>
      </c>
      <c r="C52" s="557" t="s">
        <v>888</v>
      </c>
      <c r="D52" s="199">
        <v>60962</v>
      </c>
      <c r="E52" s="199">
        <v>55185</v>
      </c>
      <c r="F52" s="199">
        <v>58065</v>
      </c>
      <c r="G52" s="248">
        <v>66481</v>
      </c>
      <c r="H52" s="326">
        <v>62614</v>
      </c>
      <c r="I52" s="43"/>
      <c r="J52" s="43"/>
      <c r="K52" s="43"/>
      <c r="L52" s="43"/>
      <c r="M52" s="43"/>
      <c r="N52" s="43"/>
    </row>
    <row r="53" spans="1:14" ht="15" x14ac:dyDescent="0.2">
      <c r="A53" s="2" t="s">
        <v>551</v>
      </c>
      <c r="B53" s="602" t="s">
        <v>892</v>
      </c>
      <c r="C53" s="600" t="s">
        <v>890</v>
      </c>
      <c r="D53" s="200">
        <v>28.054690124576041</v>
      </c>
      <c r="E53" s="200">
        <v>27.186202208001419</v>
      </c>
      <c r="F53" s="200">
        <v>27.701313385270808</v>
      </c>
      <c r="G53" s="250">
        <v>25.502426299940538</v>
      </c>
      <c r="H53" s="386">
        <f>H52/H49*100</f>
        <v>24.272190908879466</v>
      </c>
      <c r="I53" s="43"/>
      <c r="J53" s="43"/>
      <c r="K53" s="43"/>
      <c r="L53" s="43"/>
      <c r="M53" s="43"/>
      <c r="N53" s="43"/>
    </row>
    <row r="54" spans="1:14" ht="17" x14ac:dyDescent="0.2">
      <c r="A54" s="2" t="s">
        <v>552</v>
      </c>
      <c r="B54" s="611" t="s">
        <v>1199</v>
      </c>
      <c r="C54" s="541" t="s">
        <v>888</v>
      </c>
      <c r="D54" s="205">
        <v>7809</v>
      </c>
      <c r="E54" s="205">
        <v>11510</v>
      </c>
      <c r="F54" s="205">
        <v>6465</v>
      </c>
      <c r="G54" s="343">
        <v>7129</v>
      </c>
      <c r="H54" s="330">
        <v>5976</v>
      </c>
      <c r="I54" s="14"/>
      <c r="J54" s="14"/>
      <c r="K54" s="14"/>
    </row>
    <row r="55" spans="1:14" ht="15" x14ac:dyDescent="0.2">
      <c r="A55" s="2" t="s">
        <v>553</v>
      </c>
      <c r="B55" s="601" t="s">
        <v>889</v>
      </c>
      <c r="C55" s="557" t="s">
        <v>888</v>
      </c>
      <c r="D55" s="199">
        <v>1506</v>
      </c>
      <c r="E55" s="199">
        <v>3247</v>
      </c>
      <c r="F55" s="199">
        <v>1286</v>
      </c>
      <c r="G55" s="248">
        <v>1832</v>
      </c>
      <c r="H55" s="326">
        <v>1016</v>
      </c>
      <c r="I55" s="14"/>
      <c r="J55" s="14"/>
      <c r="K55" s="14"/>
    </row>
    <row r="56" spans="1:14" ht="15" x14ac:dyDescent="0.2">
      <c r="A56" s="2" t="s">
        <v>554</v>
      </c>
      <c r="B56" s="601" t="s">
        <v>1192</v>
      </c>
      <c r="C56" s="557" t="s">
        <v>890</v>
      </c>
      <c r="D56" s="199">
        <v>19.285439877064924</v>
      </c>
      <c r="E56" s="199">
        <v>28.210251954821896</v>
      </c>
      <c r="F56" s="199">
        <v>19.891724671307038</v>
      </c>
      <c r="G56" s="248">
        <v>25.697853836442697</v>
      </c>
      <c r="H56" s="387">
        <f>H55/H54*100</f>
        <v>17.001338688085678</v>
      </c>
      <c r="I56" s="14"/>
      <c r="J56" s="14"/>
      <c r="K56" s="14"/>
    </row>
    <row r="57" spans="1:14" ht="15" x14ac:dyDescent="0.2">
      <c r="A57" s="2" t="s">
        <v>555</v>
      </c>
      <c r="B57" s="601" t="s">
        <v>891</v>
      </c>
      <c r="C57" s="557" t="s">
        <v>888</v>
      </c>
      <c r="D57" s="199">
        <v>6303</v>
      </c>
      <c r="E57" s="199">
        <v>8263</v>
      </c>
      <c r="F57" s="199">
        <v>5179</v>
      </c>
      <c r="G57" s="248">
        <v>5297</v>
      </c>
      <c r="H57" s="326">
        <v>4960</v>
      </c>
      <c r="I57" s="14"/>
      <c r="J57" s="14"/>
      <c r="K57" s="14"/>
    </row>
    <row r="58" spans="1:14" ht="15" x14ac:dyDescent="0.2">
      <c r="A58" s="2" t="s">
        <v>556</v>
      </c>
      <c r="B58" s="602" t="s">
        <v>892</v>
      </c>
      <c r="C58" s="600" t="s">
        <v>890</v>
      </c>
      <c r="D58" s="200">
        <v>80.714560122935069</v>
      </c>
      <c r="E58" s="200">
        <v>71.789748045178101</v>
      </c>
      <c r="F58" s="200">
        <v>80.108275328692955</v>
      </c>
      <c r="G58" s="250">
        <v>74.302146163557296</v>
      </c>
      <c r="H58" s="386">
        <f>H57/H54*100</f>
        <v>82.998661311914319</v>
      </c>
      <c r="I58" s="14"/>
      <c r="J58" s="14"/>
      <c r="K58" s="14"/>
    </row>
    <row r="59" spans="1:14" ht="16" x14ac:dyDescent="0.2">
      <c r="A59" s="2" t="s">
        <v>557</v>
      </c>
      <c r="B59" s="612"/>
      <c r="C59" s="548"/>
      <c r="D59" s="124"/>
      <c r="E59" s="124"/>
      <c r="F59" s="124"/>
      <c r="G59" s="124"/>
      <c r="H59" s="382"/>
      <c r="I59" s="14"/>
      <c r="J59" s="14"/>
      <c r="K59" s="14"/>
    </row>
    <row r="60" spans="1:14" ht="17" x14ac:dyDescent="0.2">
      <c r="A60" s="2" t="s">
        <v>558</v>
      </c>
      <c r="B60" s="609" t="s">
        <v>897</v>
      </c>
      <c r="C60" s="610" t="s">
        <v>1000</v>
      </c>
      <c r="D60" s="190">
        <v>2020</v>
      </c>
      <c r="E60" s="190">
        <v>2021</v>
      </c>
      <c r="F60" s="190">
        <v>2022</v>
      </c>
      <c r="G60" s="246">
        <v>2023</v>
      </c>
      <c r="H60" s="190">
        <v>2024</v>
      </c>
      <c r="I60" s="14"/>
      <c r="J60" s="14"/>
      <c r="K60" s="14"/>
    </row>
    <row r="61" spans="1:14" ht="17" x14ac:dyDescent="0.2">
      <c r="A61" s="2" t="s">
        <v>559</v>
      </c>
      <c r="B61" s="482" t="s">
        <v>898</v>
      </c>
      <c r="C61" s="541" t="s">
        <v>888</v>
      </c>
      <c r="D61" s="195">
        <v>26992</v>
      </c>
      <c r="E61" s="195">
        <v>31140</v>
      </c>
      <c r="F61" s="195">
        <v>38488</v>
      </c>
      <c r="G61" s="377">
        <v>41075</v>
      </c>
      <c r="H61" s="378">
        <v>47413</v>
      </c>
      <c r="I61" s="14"/>
      <c r="J61" s="14"/>
      <c r="K61" s="14"/>
    </row>
    <row r="62" spans="1:14" ht="17" x14ac:dyDescent="0.2">
      <c r="A62" s="2" t="s">
        <v>560</v>
      </c>
      <c r="B62" s="613" t="s">
        <v>899</v>
      </c>
      <c r="C62" s="614"/>
      <c r="D62" s="243"/>
      <c r="E62" s="243"/>
      <c r="F62" s="243"/>
      <c r="G62" s="344"/>
      <c r="H62" s="389"/>
      <c r="I62" s="14"/>
      <c r="J62" s="14"/>
      <c r="K62" s="14"/>
    </row>
    <row r="63" spans="1:14" ht="15" x14ac:dyDescent="0.2">
      <c r="A63" s="2" t="s">
        <v>561</v>
      </c>
      <c r="B63" s="601" t="s">
        <v>889</v>
      </c>
      <c r="C63" s="598" t="s">
        <v>888</v>
      </c>
      <c r="D63" s="244">
        <v>20140</v>
      </c>
      <c r="E63" s="244">
        <v>22908</v>
      </c>
      <c r="F63" s="244">
        <v>28781</v>
      </c>
      <c r="G63" s="252">
        <v>31367</v>
      </c>
      <c r="H63" s="390">
        <v>36304</v>
      </c>
      <c r="I63" s="14"/>
      <c r="J63" s="14"/>
      <c r="K63" s="14"/>
    </row>
    <row r="64" spans="1:14" ht="15" x14ac:dyDescent="0.2">
      <c r="A64" s="2" t="s">
        <v>562</v>
      </c>
      <c r="B64" s="601" t="s">
        <v>1192</v>
      </c>
      <c r="C64" s="557" t="s">
        <v>890</v>
      </c>
      <c r="D64" s="199">
        <v>74.614700652045059</v>
      </c>
      <c r="E64" s="199">
        <v>73.564547206165699</v>
      </c>
      <c r="F64" s="199">
        <v>74.779151943462892</v>
      </c>
      <c r="G64" s="252">
        <v>76.365185636031654</v>
      </c>
      <c r="H64" s="391">
        <f>H63/H61*100</f>
        <v>76.569717166178052</v>
      </c>
      <c r="I64" s="14"/>
      <c r="J64" s="14"/>
      <c r="K64" s="14"/>
    </row>
    <row r="65" spans="1:11" ht="15" x14ac:dyDescent="0.2">
      <c r="A65" s="2" t="s">
        <v>563</v>
      </c>
      <c r="B65" s="601" t="s">
        <v>891</v>
      </c>
      <c r="C65" s="557" t="s">
        <v>888</v>
      </c>
      <c r="D65" s="199">
        <v>6852</v>
      </c>
      <c r="E65" s="199">
        <v>8232</v>
      </c>
      <c r="F65" s="199">
        <v>9707</v>
      </c>
      <c r="G65" s="252">
        <v>9708</v>
      </c>
      <c r="H65" s="390">
        <v>11109</v>
      </c>
      <c r="I65" s="14"/>
      <c r="J65" s="14"/>
      <c r="K65" s="14"/>
    </row>
    <row r="66" spans="1:11" ht="15" x14ac:dyDescent="0.2">
      <c r="A66" s="2" t="s">
        <v>564</v>
      </c>
      <c r="B66" s="602" t="s">
        <v>892</v>
      </c>
      <c r="C66" s="600" t="s">
        <v>890</v>
      </c>
      <c r="D66" s="200">
        <v>25.385299347954948</v>
      </c>
      <c r="E66" s="200">
        <v>26.435452793834298</v>
      </c>
      <c r="F66" s="200">
        <v>25.220848056537104</v>
      </c>
      <c r="G66" s="345">
        <v>23.634814363968353</v>
      </c>
      <c r="H66" s="392">
        <f>H65/H61*100</f>
        <v>23.430282833821948</v>
      </c>
      <c r="I66" s="14"/>
      <c r="J66" s="14"/>
      <c r="K66" s="14"/>
    </row>
    <row r="67" spans="1:11" ht="17" x14ac:dyDescent="0.2">
      <c r="A67" s="2" t="s">
        <v>565</v>
      </c>
      <c r="B67" s="488" t="s">
        <v>893</v>
      </c>
      <c r="C67" s="488"/>
      <c r="D67" s="129"/>
      <c r="E67" s="129"/>
      <c r="F67" s="129"/>
      <c r="G67" s="346"/>
      <c r="H67" s="393"/>
      <c r="I67" s="14"/>
      <c r="J67" s="14"/>
      <c r="K67" s="14"/>
    </row>
    <row r="68" spans="1:11" ht="15" x14ac:dyDescent="0.2">
      <c r="A68" s="2" t="s">
        <v>566</v>
      </c>
      <c r="B68" s="607" t="s">
        <v>894</v>
      </c>
      <c r="C68" s="557" t="s">
        <v>888</v>
      </c>
      <c r="D68" s="199">
        <v>10145</v>
      </c>
      <c r="E68" s="199">
        <v>11673</v>
      </c>
      <c r="F68" s="199">
        <v>12288.257316717411</v>
      </c>
      <c r="G68" s="252">
        <v>13831</v>
      </c>
      <c r="H68" s="390">
        <v>14776</v>
      </c>
      <c r="I68" s="14"/>
      <c r="J68" s="14"/>
      <c r="K68" s="14"/>
    </row>
    <row r="69" spans="1:11" ht="15" x14ac:dyDescent="0.2">
      <c r="A69" s="2" t="s">
        <v>567</v>
      </c>
      <c r="B69" s="607" t="s">
        <v>895</v>
      </c>
      <c r="C69" s="557" t="s">
        <v>890</v>
      </c>
      <c r="D69" s="199">
        <v>37.585210432720807</v>
      </c>
      <c r="E69" s="199">
        <v>37.485549132947973</v>
      </c>
      <c r="F69" s="199">
        <v>31.927502901469058</v>
      </c>
      <c r="G69" s="252">
        <v>33.672550213024955</v>
      </c>
      <c r="H69" s="391">
        <f>H68/$H$61*100</f>
        <v>31.16444856895788</v>
      </c>
      <c r="I69" s="14"/>
      <c r="J69" s="14"/>
      <c r="K69" s="14"/>
    </row>
    <row r="70" spans="1:11" ht="15" x14ac:dyDescent="0.2">
      <c r="A70" s="2" t="s">
        <v>568</v>
      </c>
      <c r="B70" s="607" t="s">
        <v>896</v>
      </c>
      <c r="C70" s="557" t="s">
        <v>888</v>
      </c>
      <c r="D70" s="199">
        <v>10224</v>
      </c>
      <c r="E70" s="199">
        <v>12171</v>
      </c>
      <c r="F70" s="199">
        <v>16371.960876157136</v>
      </c>
      <c r="G70" s="252">
        <v>21428</v>
      </c>
      <c r="H70" s="390">
        <v>25722</v>
      </c>
      <c r="I70" s="14"/>
      <c r="J70" s="14"/>
      <c r="K70" s="14"/>
    </row>
    <row r="71" spans="1:11" ht="15" x14ac:dyDescent="0.2">
      <c r="A71" s="2" t="s">
        <v>569</v>
      </c>
      <c r="B71" s="607" t="s">
        <v>1194</v>
      </c>
      <c r="C71" s="557" t="s">
        <v>890</v>
      </c>
      <c r="D71" s="199">
        <v>37.877889745109663</v>
      </c>
      <c r="E71" s="199">
        <v>39.084778420038532</v>
      </c>
      <c r="F71" s="199">
        <v>42.537832249420951</v>
      </c>
      <c r="G71" s="252">
        <v>52.167985392574558</v>
      </c>
      <c r="H71" s="394">
        <f>H70/H61*100</f>
        <v>54.250943833969586</v>
      </c>
      <c r="I71" s="14"/>
      <c r="J71" s="14"/>
      <c r="K71" s="14"/>
    </row>
    <row r="72" spans="1:11" ht="15" x14ac:dyDescent="0.2">
      <c r="A72" s="2" t="s">
        <v>570</v>
      </c>
      <c r="B72" s="607" t="s">
        <v>1178</v>
      </c>
      <c r="C72" s="557" t="s">
        <v>888</v>
      </c>
      <c r="D72" s="199">
        <v>2186</v>
      </c>
      <c r="E72" s="199">
        <v>2850</v>
      </c>
      <c r="F72" s="199">
        <v>3967.7818071254533</v>
      </c>
      <c r="G72" s="252">
        <v>5816</v>
      </c>
      <c r="H72" s="390">
        <v>6916</v>
      </c>
      <c r="I72" s="14"/>
      <c r="J72" s="14"/>
      <c r="K72" s="14"/>
    </row>
    <row r="73" spans="1:11" ht="15" x14ac:dyDescent="0.2">
      <c r="A73" s="2" t="s">
        <v>571</v>
      </c>
      <c r="B73" s="608" t="s">
        <v>1195</v>
      </c>
      <c r="C73" s="600" t="s">
        <v>890</v>
      </c>
      <c r="D73" s="200">
        <v>8.0986959098992291</v>
      </c>
      <c r="E73" s="200">
        <v>9.1522157996146429</v>
      </c>
      <c r="F73" s="200">
        <v>10.309140010199162</v>
      </c>
      <c r="G73" s="347">
        <v>14.159464394400487</v>
      </c>
      <c r="H73" s="392">
        <f>H72/H61*100</f>
        <v>14.586716723261553</v>
      </c>
      <c r="I73" s="14"/>
      <c r="J73" s="14"/>
      <c r="K73" s="14"/>
    </row>
    <row r="74" spans="1:11" ht="16" x14ac:dyDescent="0.2">
      <c r="A74" s="2" t="s">
        <v>572</v>
      </c>
      <c r="B74" s="603"/>
      <c r="C74" s="477"/>
      <c r="D74" s="124"/>
      <c r="E74" s="124"/>
      <c r="F74" s="124"/>
      <c r="G74" s="124"/>
      <c r="H74" s="395"/>
      <c r="I74" s="74"/>
      <c r="J74" s="74"/>
      <c r="K74" s="74"/>
    </row>
    <row r="75" spans="1:11" ht="17" x14ac:dyDescent="0.2">
      <c r="A75" s="2" t="s">
        <v>573</v>
      </c>
      <c r="B75" s="609" t="s">
        <v>900</v>
      </c>
      <c r="C75" s="610" t="s">
        <v>1000</v>
      </c>
      <c r="D75" s="190">
        <v>2020</v>
      </c>
      <c r="E75" s="190">
        <v>2021</v>
      </c>
      <c r="F75" s="190">
        <v>2022</v>
      </c>
      <c r="G75" s="246">
        <v>2023</v>
      </c>
      <c r="H75" s="190">
        <v>2024</v>
      </c>
      <c r="I75" s="245"/>
      <c r="J75" s="245"/>
      <c r="K75" s="245"/>
    </row>
    <row r="76" spans="1:11" ht="17" x14ac:dyDescent="0.2">
      <c r="A76" s="2" t="s">
        <v>574</v>
      </c>
      <c r="B76" s="505" t="s">
        <v>1200</v>
      </c>
      <c r="C76" s="541" t="s">
        <v>888</v>
      </c>
      <c r="D76" s="203">
        <v>2304</v>
      </c>
      <c r="E76" s="203">
        <v>2489</v>
      </c>
      <c r="F76" s="203">
        <v>2684</v>
      </c>
      <c r="G76" s="251">
        <v>2764</v>
      </c>
      <c r="H76" s="329">
        <f>3007</f>
        <v>3007</v>
      </c>
      <c r="I76" s="74"/>
      <c r="J76" s="74"/>
      <c r="K76" s="74"/>
    </row>
    <row r="77" spans="1:11" ht="16" x14ac:dyDescent="0.2">
      <c r="A77" s="2" t="s">
        <v>575</v>
      </c>
      <c r="B77" s="615" t="s">
        <v>901</v>
      </c>
      <c r="C77" s="557" t="s">
        <v>888</v>
      </c>
      <c r="D77" s="199">
        <v>2293</v>
      </c>
      <c r="E77" s="199">
        <v>2481</v>
      </c>
      <c r="F77" s="199">
        <v>2672</v>
      </c>
      <c r="G77" s="248">
        <v>2749</v>
      </c>
      <c r="H77" s="326">
        <v>2959</v>
      </c>
      <c r="I77" s="74"/>
      <c r="J77" s="74"/>
      <c r="K77" s="74"/>
    </row>
    <row r="78" spans="1:11" ht="16" x14ac:dyDescent="0.2">
      <c r="A78" s="2" t="s">
        <v>576</v>
      </c>
      <c r="B78" s="607" t="s">
        <v>1155</v>
      </c>
      <c r="C78" s="557" t="s">
        <v>888</v>
      </c>
      <c r="D78" s="199">
        <v>0</v>
      </c>
      <c r="E78" s="199">
        <v>0</v>
      </c>
      <c r="F78" s="199">
        <v>2</v>
      </c>
      <c r="G78" s="248">
        <v>36</v>
      </c>
      <c r="H78" s="326">
        <v>46</v>
      </c>
      <c r="I78" s="74"/>
      <c r="J78" s="74"/>
      <c r="K78" s="74"/>
    </row>
    <row r="79" spans="1:11" ht="16" x14ac:dyDescent="0.2">
      <c r="A79" s="2" t="s">
        <v>577</v>
      </c>
      <c r="B79" s="607" t="s">
        <v>1156</v>
      </c>
      <c r="C79" s="557" t="s">
        <v>888</v>
      </c>
      <c r="D79" s="199">
        <v>84</v>
      </c>
      <c r="E79" s="199">
        <v>91</v>
      </c>
      <c r="F79" s="199">
        <v>104</v>
      </c>
      <c r="G79" s="248">
        <v>137</v>
      </c>
      <c r="H79" s="326">
        <v>144</v>
      </c>
      <c r="I79" s="74"/>
      <c r="J79" s="74"/>
      <c r="K79" s="74"/>
    </row>
    <row r="80" spans="1:11" ht="16" x14ac:dyDescent="0.2">
      <c r="A80" s="2" t="s">
        <v>578</v>
      </c>
      <c r="B80" s="607" t="s">
        <v>902</v>
      </c>
      <c r="C80" s="557" t="s">
        <v>888</v>
      </c>
      <c r="D80" s="199">
        <v>107</v>
      </c>
      <c r="E80" s="199">
        <v>105</v>
      </c>
      <c r="F80" s="199">
        <v>108</v>
      </c>
      <c r="G80" s="248">
        <v>119</v>
      </c>
      <c r="H80" s="326">
        <v>140</v>
      </c>
      <c r="I80" s="74"/>
      <c r="J80" s="74"/>
      <c r="K80" s="74"/>
    </row>
    <row r="81" spans="1:11" ht="16" x14ac:dyDescent="0.2">
      <c r="A81" s="2" t="s">
        <v>579</v>
      </c>
      <c r="B81" s="607" t="s">
        <v>1157</v>
      </c>
      <c r="C81" s="557" t="s">
        <v>888</v>
      </c>
      <c r="D81" s="199">
        <v>95</v>
      </c>
      <c r="E81" s="199">
        <v>85</v>
      </c>
      <c r="F81" s="199">
        <v>94</v>
      </c>
      <c r="G81" s="248">
        <v>66</v>
      </c>
      <c r="H81" s="326">
        <v>117</v>
      </c>
      <c r="I81" s="74"/>
      <c r="J81" s="74"/>
      <c r="K81" s="74"/>
    </row>
    <row r="82" spans="1:11" ht="16" x14ac:dyDescent="0.2">
      <c r="A82" s="2" t="s">
        <v>580</v>
      </c>
      <c r="B82" s="607" t="s">
        <v>903</v>
      </c>
      <c r="C82" s="557" t="s">
        <v>888</v>
      </c>
      <c r="D82" s="199">
        <v>187</v>
      </c>
      <c r="E82" s="199">
        <v>213</v>
      </c>
      <c r="F82" s="199">
        <v>219</v>
      </c>
      <c r="G82" s="248">
        <v>214</v>
      </c>
      <c r="H82" s="326">
        <v>246</v>
      </c>
      <c r="I82" s="74"/>
      <c r="J82" s="74"/>
      <c r="K82" s="74"/>
    </row>
    <row r="83" spans="1:11" ht="16" x14ac:dyDescent="0.2">
      <c r="A83" s="2" t="s">
        <v>581</v>
      </c>
      <c r="B83" s="607" t="s">
        <v>1158</v>
      </c>
      <c r="C83" s="557" t="s">
        <v>888</v>
      </c>
      <c r="D83" s="199">
        <v>56</v>
      </c>
      <c r="E83" s="199">
        <v>59</v>
      </c>
      <c r="F83" s="199">
        <v>54</v>
      </c>
      <c r="G83" s="248">
        <v>47</v>
      </c>
      <c r="H83" s="326">
        <v>47</v>
      </c>
      <c r="I83" s="74"/>
      <c r="J83" s="74"/>
      <c r="K83" s="74"/>
    </row>
    <row r="84" spans="1:11" ht="16" x14ac:dyDescent="0.2">
      <c r="A84" s="2" t="s">
        <v>582</v>
      </c>
      <c r="B84" s="607" t="s">
        <v>904</v>
      </c>
      <c r="C84" s="557" t="s">
        <v>888</v>
      </c>
      <c r="D84" s="199">
        <v>88</v>
      </c>
      <c r="E84" s="199">
        <v>81</v>
      </c>
      <c r="F84" s="199">
        <v>107</v>
      </c>
      <c r="G84" s="248">
        <v>94</v>
      </c>
      <c r="H84" s="326">
        <v>110</v>
      </c>
      <c r="I84" s="74"/>
      <c r="J84" s="74"/>
      <c r="K84" s="74"/>
    </row>
    <row r="85" spans="1:11" ht="16" x14ac:dyDescent="0.2">
      <c r="A85" s="2" t="s">
        <v>583</v>
      </c>
      <c r="B85" s="607" t="s">
        <v>905</v>
      </c>
      <c r="C85" s="557" t="s">
        <v>888</v>
      </c>
      <c r="D85" s="199">
        <v>9</v>
      </c>
      <c r="E85" s="199">
        <v>11</v>
      </c>
      <c r="F85" s="199">
        <v>18</v>
      </c>
      <c r="G85" s="248">
        <v>46</v>
      </c>
      <c r="H85" s="326">
        <v>75</v>
      </c>
      <c r="I85" s="74"/>
      <c r="J85" s="74"/>
      <c r="K85" s="74"/>
    </row>
    <row r="86" spans="1:11" ht="16" x14ac:dyDescent="0.2">
      <c r="A86" s="2" t="s">
        <v>584</v>
      </c>
      <c r="B86" s="607" t="s">
        <v>906</v>
      </c>
      <c r="C86" s="557" t="s">
        <v>888</v>
      </c>
      <c r="D86" s="199">
        <v>167</v>
      </c>
      <c r="E86" s="199">
        <v>176</v>
      </c>
      <c r="F86" s="199">
        <v>189</v>
      </c>
      <c r="G86" s="248">
        <v>276</v>
      </c>
      <c r="H86" s="326">
        <v>261</v>
      </c>
      <c r="I86" s="74"/>
      <c r="J86" s="74"/>
      <c r="K86" s="74"/>
    </row>
    <row r="87" spans="1:11" ht="16" x14ac:dyDescent="0.2">
      <c r="A87" s="2" t="s">
        <v>585</v>
      </c>
      <c r="B87" s="607" t="s">
        <v>1159</v>
      </c>
      <c r="C87" s="557" t="s">
        <v>888</v>
      </c>
      <c r="D87" s="199">
        <v>74</v>
      </c>
      <c r="E87" s="199">
        <v>90</v>
      </c>
      <c r="F87" s="199">
        <v>95</v>
      </c>
      <c r="G87" s="248">
        <v>65</v>
      </c>
      <c r="H87" s="326">
        <v>68</v>
      </c>
      <c r="I87" s="74"/>
      <c r="J87" s="74"/>
      <c r="K87" s="74"/>
    </row>
    <row r="88" spans="1:11" ht="16" x14ac:dyDescent="0.2">
      <c r="A88" s="2" t="s">
        <v>586</v>
      </c>
      <c r="B88" s="607" t="s">
        <v>1160</v>
      </c>
      <c r="C88" s="557" t="s">
        <v>888</v>
      </c>
      <c r="D88" s="199">
        <v>121</v>
      </c>
      <c r="E88" s="199">
        <v>108</v>
      </c>
      <c r="F88" s="199">
        <v>117</v>
      </c>
      <c r="G88" s="248">
        <v>136</v>
      </c>
      <c r="H88" s="326">
        <v>146</v>
      </c>
      <c r="I88" s="74"/>
      <c r="J88" s="74"/>
      <c r="K88" s="74"/>
    </row>
    <row r="89" spans="1:11" ht="16" x14ac:dyDescent="0.2">
      <c r="A89" s="2" t="s">
        <v>587</v>
      </c>
      <c r="B89" s="607" t="s">
        <v>1161</v>
      </c>
      <c r="C89" s="557" t="s">
        <v>888</v>
      </c>
      <c r="D89" s="199">
        <v>292</v>
      </c>
      <c r="E89" s="199">
        <v>444</v>
      </c>
      <c r="F89" s="199">
        <v>474</v>
      </c>
      <c r="G89" s="248">
        <v>346</v>
      </c>
      <c r="H89" s="326">
        <v>431</v>
      </c>
      <c r="I89" s="74"/>
      <c r="J89" s="74"/>
      <c r="K89" s="74"/>
    </row>
    <row r="90" spans="1:11" ht="16" x14ac:dyDescent="0.2">
      <c r="A90" s="2" t="s">
        <v>588</v>
      </c>
      <c r="B90" s="607" t="s">
        <v>907</v>
      </c>
      <c r="C90" s="557" t="s">
        <v>888</v>
      </c>
      <c r="D90" s="199">
        <v>186</v>
      </c>
      <c r="E90" s="199">
        <v>187</v>
      </c>
      <c r="F90" s="199">
        <v>192</v>
      </c>
      <c r="G90" s="248">
        <v>192</v>
      </c>
      <c r="H90" s="326">
        <v>199</v>
      </c>
      <c r="I90" s="74"/>
      <c r="J90" s="74"/>
      <c r="K90" s="74"/>
    </row>
    <row r="91" spans="1:11" ht="16" x14ac:dyDescent="0.2">
      <c r="A91" s="2" t="s">
        <v>589</v>
      </c>
      <c r="B91" s="607" t="s">
        <v>1162</v>
      </c>
      <c r="C91" s="557" t="s">
        <v>888</v>
      </c>
      <c r="D91" s="199">
        <v>33</v>
      </c>
      <c r="E91" s="199">
        <v>29</v>
      </c>
      <c r="F91" s="199">
        <v>31</v>
      </c>
      <c r="G91" s="248">
        <v>32</v>
      </c>
      <c r="H91" s="326">
        <v>36</v>
      </c>
      <c r="I91" s="74"/>
      <c r="J91" s="74"/>
      <c r="K91" s="74"/>
    </row>
    <row r="92" spans="1:11" ht="16" x14ac:dyDescent="0.2">
      <c r="A92" s="2" t="s">
        <v>590</v>
      </c>
      <c r="B92" s="607" t="s">
        <v>908</v>
      </c>
      <c r="C92" s="557" t="s">
        <v>888</v>
      </c>
      <c r="D92" s="199">
        <v>198</v>
      </c>
      <c r="E92" s="199">
        <v>209</v>
      </c>
      <c r="F92" s="199">
        <v>228</v>
      </c>
      <c r="G92" s="248">
        <v>271</v>
      </c>
      <c r="H92" s="326">
        <v>289</v>
      </c>
      <c r="I92" s="74"/>
      <c r="J92" s="74"/>
      <c r="K92" s="74"/>
    </row>
    <row r="93" spans="1:11" ht="16" x14ac:dyDescent="0.2">
      <c r="A93" s="2" t="s">
        <v>591</v>
      </c>
      <c r="B93" s="607" t="s">
        <v>1163</v>
      </c>
      <c r="C93" s="557" t="s">
        <v>888</v>
      </c>
      <c r="D93" s="199">
        <v>0</v>
      </c>
      <c r="E93" s="199">
        <v>0</v>
      </c>
      <c r="F93" s="199">
        <v>2</v>
      </c>
      <c r="G93" s="248">
        <v>37</v>
      </c>
      <c r="H93" s="326">
        <v>44</v>
      </c>
      <c r="I93" s="74"/>
      <c r="J93" s="74"/>
      <c r="K93" s="74"/>
    </row>
    <row r="94" spans="1:11" ht="16" x14ac:dyDescent="0.2">
      <c r="A94" s="2" t="s">
        <v>592</v>
      </c>
      <c r="B94" s="607" t="s">
        <v>1164</v>
      </c>
      <c r="C94" s="557" t="s">
        <v>888</v>
      </c>
      <c r="D94" s="199">
        <v>113</v>
      </c>
      <c r="E94" s="199">
        <v>113</v>
      </c>
      <c r="F94" s="199">
        <v>125</v>
      </c>
      <c r="G94" s="248">
        <v>73</v>
      </c>
      <c r="H94" s="326">
        <v>70</v>
      </c>
      <c r="I94" s="74"/>
      <c r="J94" s="74"/>
      <c r="K94" s="74"/>
    </row>
    <row r="95" spans="1:11" ht="16" x14ac:dyDescent="0.2">
      <c r="A95" s="2" t="s">
        <v>593</v>
      </c>
      <c r="B95" s="607" t="s">
        <v>1166</v>
      </c>
      <c r="C95" s="557" t="s">
        <v>888</v>
      </c>
      <c r="D95" s="199">
        <v>141</v>
      </c>
      <c r="E95" s="199">
        <v>129</v>
      </c>
      <c r="F95" s="199">
        <v>145</v>
      </c>
      <c r="G95" s="248">
        <v>189</v>
      </c>
      <c r="H95" s="326">
        <v>237</v>
      </c>
      <c r="I95" s="74"/>
      <c r="J95" s="74"/>
      <c r="K95" s="74"/>
    </row>
    <row r="96" spans="1:11" ht="16" x14ac:dyDescent="0.2">
      <c r="A96" s="2" t="s">
        <v>594</v>
      </c>
      <c r="B96" s="607" t="s">
        <v>1167</v>
      </c>
      <c r="C96" s="557" t="s">
        <v>888</v>
      </c>
      <c r="D96" s="199">
        <v>263</v>
      </c>
      <c r="E96" s="199">
        <v>246</v>
      </c>
      <c r="F96" s="199">
        <v>254</v>
      </c>
      <c r="G96" s="248">
        <v>293</v>
      </c>
      <c r="H96" s="326">
        <v>173</v>
      </c>
      <c r="I96" s="74"/>
      <c r="J96" s="74"/>
      <c r="K96" s="74"/>
    </row>
    <row r="97" spans="1:11" ht="16" x14ac:dyDescent="0.2">
      <c r="A97" s="2" t="s">
        <v>595</v>
      </c>
      <c r="B97" s="607" t="s">
        <v>1168</v>
      </c>
      <c r="C97" s="557" t="s">
        <v>888</v>
      </c>
      <c r="D97" s="199">
        <v>79</v>
      </c>
      <c r="E97" s="199">
        <v>105</v>
      </c>
      <c r="F97" s="199">
        <v>114</v>
      </c>
      <c r="G97" s="248">
        <v>80</v>
      </c>
      <c r="H97" s="326">
        <v>80</v>
      </c>
      <c r="I97" s="74"/>
      <c r="J97" s="74"/>
      <c r="K97" s="74"/>
    </row>
    <row r="98" spans="1:11" ht="16" x14ac:dyDescent="0.2">
      <c r="A98" s="2" t="s">
        <v>596</v>
      </c>
      <c r="B98" s="616" t="s">
        <v>909</v>
      </c>
      <c r="C98" s="600" t="s">
        <v>888</v>
      </c>
      <c r="D98" s="200">
        <v>11</v>
      </c>
      <c r="E98" s="200">
        <v>8</v>
      </c>
      <c r="F98" s="200">
        <v>12</v>
      </c>
      <c r="G98" s="250">
        <v>15</v>
      </c>
      <c r="H98" s="317">
        <v>48</v>
      </c>
      <c r="I98" s="74"/>
      <c r="J98" s="74"/>
      <c r="K98" s="74"/>
    </row>
    <row r="99" spans="1:11" ht="20.5" customHeight="1" x14ac:dyDescent="0.2">
      <c r="B99" s="603"/>
      <c r="C99" s="477"/>
      <c r="D99" s="124"/>
      <c r="E99" s="124"/>
      <c r="F99" s="124"/>
      <c r="G99" s="124"/>
      <c r="H99" s="396"/>
      <c r="I99" s="74"/>
      <c r="J99" s="74"/>
      <c r="K99" s="74"/>
    </row>
    <row r="100" spans="1:11" ht="20.5" customHeight="1" x14ac:dyDescent="0.2">
      <c r="B100" s="603"/>
      <c r="C100" s="477"/>
      <c r="D100" s="124"/>
      <c r="E100" s="124"/>
      <c r="F100" s="124"/>
      <c r="G100" s="124"/>
      <c r="H100" s="382"/>
      <c r="I100" s="74"/>
      <c r="J100" s="74"/>
      <c r="K100" s="74"/>
    </row>
    <row r="101" spans="1:11" ht="20.5" customHeight="1" x14ac:dyDescent="0.2">
      <c r="B101" s="603"/>
      <c r="C101" s="477"/>
      <c r="D101" s="124"/>
      <c r="E101" s="124"/>
      <c r="F101" s="124"/>
      <c r="G101" s="124"/>
      <c r="H101" s="382"/>
      <c r="I101" s="74"/>
      <c r="J101" s="74"/>
      <c r="K101" s="74"/>
    </row>
    <row r="102" spans="1:11" ht="20.5" customHeight="1" x14ac:dyDescent="0.2">
      <c r="B102" s="603"/>
      <c r="C102" s="477"/>
      <c r="D102" s="124"/>
      <c r="E102" s="124"/>
      <c r="F102" s="124"/>
      <c r="G102" s="124"/>
      <c r="H102" s="382"/>
      <c r="I102" s="74"/>
      <c r="J102" s="74"/>
      <c r="K102" s="74"/>
    </row>
    <row r="103" spans="1:11" ht="20.5" customHeight="1" x14ac:dyDescent="0.2">
      <c r="B103" s="603"/>
      <c r="C103" s="477"/>
      <c r="D103" s="124"/>
      <c r="E103" s="124"/>
      <c r="F103" s="124"/>
      <c r="G103" s="124"/>
      <c r="H103" s="382"/>
      <c r="I103" s="74"/>
      <c r="J103" s="74"/>
      <c r="K103" s="74"/>
    </row>
    <row r="104" spans="1:11" ht="20.5" customHeight="1" x14ac:dyDescent="0.2">
      <c r="B104" s="603"/>
      <c r="C104" s="477"/>
      <c r="D104" s="124"/>
      <c r="E104" s="124"/>
      <c r="F104" s="124"/>
      <c r="G104" s="124"/>
      <c r="H104" s="382"/>
      <c r="I104" s="74"/>
      <c r="J104" s="74"/>
      <c r="K104" s="74"/>
    </row>
    <row r="105" spans="1:11" ht="20.5" customHeight="1" x14ac:dyDescent="0.2">
      <c r="B105" s="603"/>
      <c r="C105" s="477"/>
      <c r="D105" s="124"/>
      <c r="E105" s="124"/>
      <c r="F105" s="124"/>
      <c r="G105" s="124"/>
      <c r="H105" s="382"/>
      <c r="I105" s="74"/>
      <c r="J105" s="74"/>
      <c r="K105" s="74"/>
    </row>
    <row r="106" spans="1:11" ht="20.5" customHeight="1" x14ac:dyDescent="0.2">
      <c r="B106" s="603"/>
      <c r="C106" s="477"/>
      <c r="D106" s="124"/>
      <c r="E106" s="124"/>
      <c r="F106" s="124"/>
      <c r="G106" s="124"/>
      <c r="H106" s="382"/>
      <c r="I106" s="74"/>
      <c r="J106" s="74"/>
      <c r="K106" s="74"/>
    </row>
    <row r="107" spans="1:11" ht="20.5" customHeight="1" x14ac:dyDescent="0.2">
      <c r="B107" s="603"/>
      <c r="C107" s="477"/>
      <c r="D107" s="124"/>
      <c r="E107" s="124"/>
      <c r="F107" s="124"/>
      <c r="G107" s="124"/>
      <c r="H107" s="382"/>
      <c r="I107" s="74"/>
      <c r="J107" s="74"/>
      <c r="K107" s="74"/>
    </row>
    <row r="108" spans="1:11" ht="20.5" customHeight="1" x14ac:dyDescent="0.2">
      <c r="B108" s="603"/>
      <c r="C108" s="477"/>
      <c r="D108" s="124"/>
      <c r="E108" s="124"/>
      <c r="F108" s="124"/>
      <c r="G108" s="124"/>
      <c r="H108" s="382"/>
      <c r="I108" s="74"/>
      <c r="J108" s="74"/>
      <c r="K108" s="74"/>
    </row>
    <row r="109" spans="1:11" ht="20.5" customHeight="1" x14ac:dyDescent="0.2">
      <c r="B109" s="603"/>
      <c r="C109" s="477"/>
      <c r="D109" s="124"/>
      <c r="E109" s="124"/>
      <c r="F109" s="124"/>
      <c r="G109" s="124"/>
      <c r="H109" s="382"/>
      <c r="I109" s="74"/>
      <c r="J109" s="74"/>
      <c r="K109" s="74"/>
    </row>
    <row r="110" spans="1:11" ht="20.5" customHeight="1" x14ac:dyDescent="0.2">
      <c r="B110" s="603"/>
      <c r="C110" s="477"/>
      <c r="D110" s="124"/>
      <c r="E110" s="124"/>
      <c r="F110" s="124"/>
      <c r="G110" s="124"/>
      <c r="H110" s="382"/>
      <c r="I110" s="74"/>
      <c r="J110" s="74"/>
      <c r="K110" s="74"/>
    </row>
    <row r="111" spans="1:11" ht="20.5" customHeight="1" x14ac:dyDescent="0.2">
      <c r="B111" s="603"/>
      <c r="C111" s="477"/>
      <c r="D111" s="124"/>
      <c r="E111" s="124"/>
      <c r="F111" s="124"/>
      <c r="G111" s="124"/>
      <c r="H111" s="382"/>
      <c r="I111" s="74"/>
      <c r="J111" s="74"/>
      <c r="K111" s="74"/>
    </row>
    <row r="112" spans="1:11" ht="20.5" customHeight="1" x14ac:dyDescent="0.2">
      <c r="B112" s="603"/>
      <c r="C112" s="477"/>
      <c r="D112" s="124"/>
      <c r="E112" s="124"/>
      <c r="F112" s="124"/>
      <c r="G112" s="124"/>
      <c r="H112" s="382"/>
      <c r="I112" s="74"/>
      <c r="J112" s="74"/>
      <c r="K112" s="74"/>
    </row>
    <row r="113" spans="2:11" ht="20.5" customHeight="1" x14ac:dyDescent="0.2">
      <c r="B113" s="603"/>
      <c r="C113" s="477"/>
      <c r="D113" s="124"/>
      <c r="E113" s="124"/>
      <c r="F113" s="124"/>
      <c r="G113" s="124"/>
      <c r="H113" s="382"/>
      <c r="I113" s="74"/>
      <c r="J113" s="74"/>
      <c r="K113" s="74"/>
    </row>
    <row r="114" spans="2:11" ht="20.5" customHeight="1" x14ac:dyDescent="0.2">
      <c r="B114" s="603"/>
      <c r="C114" s="477"/>
      <c r="D114" s="124"/>
      <c r="E114" s="124"/>
      <c r="F114" s="124"/>
      <c r="G114" s="124"/>
      <c r="H114" s="382"/>
      <c r="I114" s="74"/>
      <c r="J114" s="74"/>
      <c r="K114" s="74"/>
    </row>
    <row r="115" spans="2:11" ht="20.5" customHeight="1" x14ac:dyDescent="0.2">
      <c r="B115" s="603"/>
      <c r="C115" s="477"/>
      <c r="D115" s="124"/>
      <c r="E115" s="124"/>
      <c r="F115" s="124"/>
      <c r="G115" s="124"/>
      <c r="H115" s="382"/>
      <c r="I115" s="74"/>
      <c r="J115" s="74"/>
      <c r="K115" s="74"/>
    </row>
    <row r="116" spans="2:11" ht="20.5" customHeight="1" x14ac:dyDescent="0.2">
      <c r="B116" s="603"/>
      <c r="C116" s="477"/>
      <c r="D116" s="124"/>
      <c r="E116" s="124"/>
      <c r="F116" s="124"/>
      <c r="G116" s="124"/>
      <c r="H116" s="382"/>
      <c r="I116" s="74"/>
      <c r="J116" s="74"/>
      <c r="K116" s="74"/>
    </row>
    <row r="117" spans="2:11" ht="20.5" customHeight="1" x14ac:dyDescent="0.2">
      <c r="B117" s="603"/>
      <c r="C117" s="477"/>
      <c r="D117" s="124"/>
      <c r="E117" s="124"/>
      <c r="F117" s="124"/>
      <c r="G117" s="124"/>
      <c r="H117" s="382"/>
      <c r="I117" s="74"/>
      <c r="J117" s="74"/>
      <c r="K117" s="74"/>
    </row>
    <row r="118" spans="2:11" ht="20.5" customHeight="1" x14ac:dyDescent="0.2">
      <c r="B118" s="603"/>
      <c r="C118" s="477"/>
      <c r="D118" s="124"/>
      <c r="E118" s="124"/>
      <c r="F118" s="124"/>
      <c r="G118" s="124"/>
      <c r="H118" s="382"/>
      <c r="I118" s="74"/>
      <c r="J118" s="74"/>
      <c r="K118" s="74"/>
    </row>
    <row r="119" spans="2:11" ht="20.5" customHeight="1" x14ac:dyDescent="0.2">
      <c r="B119" s="603"/>
      <c r="C119" s="477"/>
      <c r="D119" s="124"/>
      <c r="E119" s="124"/>
      <c r="F119" s="124"/>
      <c r="G119" s="124"/>
      <c r="H119" s="382"/>
      <c r="I119" s="74"/>
      <c r="J119" s="74"/>
      <c r="K119" s="74"/>
    </row>
    <row r="120" spans="2:11" ht="20.5" customHeight="1" x14ac:dyDescent="0.2">
      <c r="B120" s="603"/>
      <c r="C120" s="477"/>
      <c r="D120" s="124"/>
      <c r="E120" s="124"/>
      <c r="F120" s="124"/>
      <c r="G120" s="124"/>
      <c r="H120" s="382"/>
      <c r="I120" s="74"/>
      <c r="J120" s="74"/>
      <c r="K120" s="74"/>
    </row>
    <row r="121" spans="2:11" ht="20.5" customHeight="1" x14ac:dyDescent="0.2">
      <c r="B121" s="603"/>
      <c r="C121" s="477"/>
      <c r="D121" s="124"/>
      <c r="E121" s="124"/>
      <c r="F121" s="124"/>
      <c r="G121" s="124"/>
      <c r="H121" s="382"/>
      <c r="I121" s="74"/>
      <c r="J121" s="74"/>
      <c r="K121" s="74"/>
    </row>
    <row r="122" spans="2:11" ht="20.5" customHeight="1" x14ac:dyDescent="0.2">
      <c r="B122" s="603"/>
      <c r="C122" s="477"/>
      <c r="D122" s="124"/>
      <c r="E122" s="124"/>
      <c r="F122" s="124"/>
      <c r="G122" s="124"/>
      <c r="H122" s="382"/>
      <c r="I122" s="74"/>
      <c r="J122" s="74"/>
      <c r="K122" s="74"/>
    </row>
    <row r="123" spans="2:11" ht="20.5" customHeight="1" x14ac:dyDescent="0.2">
      <c r="B123" s="603"/>
      <c r="C123" s="477"/>
      <c r="D123" s="124"/>
      <c r="E123" s="124"/>
      <c r="F123" s="124"/>
      <c r="G123" s="124"/>
      <c r="H123" s="382"/>
      <c r="I123" s="74"/>
      <c r="J123" s="74"/>
      <c r="K123" s="74"/>
    </row>
    <row r="124" spans="2:11" ht="20.5" customHeight="1" x14ac:dyDescent="0.2">
      <c r="B124" s="603"/>
      <c r="C124" s="477"/>
      <c r="D124" s="124"/>
      <c r="E124" s="124"/>
      <c r="F124" s="124"/>
      <c r="G124" s="124"/>
      <c r="H124" s="382"/>
      <c r="I124" s="74"/>
      <c r="J124" s="74"/>
      <c r="K124" s="74"/>
    </row>
    <row r="125" spans="2:11" ht="20.5" customHeight="1" x14ac:dyDescent="0.2">
      <c r="B125" s="603"/>
      <c r="C125" s="477"/>
      <c r="D125" s="124"/>
      <c r="E125" s="124"/>
      <c r="F125" s="124"/>
      <c r="G125" s="124"/>
      <c r="H125" s="382"/>
      <c r="I125" s="74"/>
      <c r="J125" s="74"/>
      <c r="K125" s="74"/>
    </row>
    <row r="126" spans="2:11" ht="20.5" customHeight="1" x14ac:dyDescent="0.2">
      <c r="B126" s="603"/>
      <c r="C126" s="477"/>
      <c r="D126" s="124"/>
      <c r="E126" s="124"/>
      <c r="F126" s="124"/>
      <c r="G126" s="124"/>
      <c r="H126" s="382"/>
      <c r="I126" s="74"/>
      <c r="J126" s="74"/>
      <c r="K126" s="74"/>
    </row>
    <row r="127" spans="2:11" ht="20.5" customHeight="1" x14ac:dyDescent="0.2">
      <c r="B127" s="603"/>
      <c r="C127" s="477"/>
      <c r="D127" s="124"/>
      <c r="E127" s="124"/>
      <c r="F127" s="124"/>
      <c r="G127" s="124"/>
      <c r="H127" s="382"/>
      <c r="I127" s="74"/>
      <c r="J127" s="74"/>
      <c r="K127" s="74"/>
    </row>
    <row r="128" spans="2:11" ht="20.5" customHeight="1" x14ac:dyDescent="0.2">
      <c r="B128" s="603"/>
      <c r="C128" s="477"/>
      <c r="D128" s="124"/>
      <c r="E128" s="124"/>
      <c r="F128" s="124"/>
      <c r="G128" s="124"/>
      <c r="H128" s="382"/>
      <c r="I128" s="74"/>
      <c r="J128" s="74"/>
      <c r="K128" s="74"/>
    </row>
    <row r="129" spans="2:11" ht="20.5" customHeight="1" x14ac:dyDescent="0.2">
      <c r="B129" s="603"/>
      <c r="C129" s="477"/>
      <c r="D129" s="124"/>
      <c r="E129" s="124"/>
      <c r="F129" s="124"/>
      <c r="G129" s="124"/>
      <c r="H129" s="382"/>
      <c r="I129" s="74"/>
      <c r="J129" s="74"/>
      <c r="K129" s="74"/>
    </row>
    <row r="130" spans="2:11" ht="20.5" customHeight="1" x14ac:dyDescent="0.2">
      <c r="B130" s="603"/>
      <c r="C130" s="477"/>
      <c r="D130" s="124"/>
      <c r="E130" s="124"/>
      <c r="F130" s="124"/>
      <c r="G130" s="124"/>
      <c r="H130" s="382"/>
      <c r="I130" s="74"/>
      <c r="J130" s="74"/>
      <c r="K130" s="74"/>
    </row>
    <row r="131" spans="2:11" ht="20.5" customHeight="1" x14ac:dyDescent="0.2">
      <c r="B131" s="603"/>
      <c r="C131" s="477"/>
      <c r="D131" s="124"/>
      <c r="E131" s="124"/>
      <c r="F131" s="124"/>
      <c r="G131" s="124"/>
      <c r="H131" s="382"/>
      <c r="I131" s="74"/>
      <c r="J131" s="74"/>
      <c r="K131" s="74"/>
    </row>
    <row r="132" spans="2:11" ht="20.5" customHeight="1" x14ac:dyDescent="0.2">
      <c r="B132" s="603"/>
      <c r="C132" s="477"/>
      <c r="D132" s="124"/>
      <c r="E132" s="124"/>
      <c r="F132" s="124"/>
      <c r="G132" s="124"/>
      <c r="H132" s="382"/>
      <c r="I132" s="74"/>
      <c r="J132" s="74"/>
      <c r="K132" s="74"/>
    </row>
    <row r="133" spans="2:11" ht="20.5" customHeight="1" x14ac:dyDescent="0.2">
      <c r="B133" s="603"/>
      <c r="C133" s="477"/>
      <c r="D133" s="124"/>
      <c r="E133" s="124"/>
      <c r="F133" s="124"/>
      <c r="G133" s="124"/>
      <c r="H133" s="382"/>
      <c r="I133" s="74"/>
      <c r="J133" s="74"/>
      <c r="K133" s="74"/>
    </row>
    <row r="134" spans="2:11" ht="20.5" customHeight="1" x14ac:dyDescent="0.2">
      <c r="B134" s="603"/>
      <c r="C134" s="477"/>
      <c r="D134" s="124"/>
      <c r="E134" s="124"/>
      <c r="F134" s="124"/>
      <c r="G134" s="124"/>
      <c r="H134" s="382"/>
      <c r="I134" s="74"/>
      <c r="J134" s="74"/>
      <c r="K134" s="74"/>
    </row>
    <row r="135" spans="2:11" ht="20.5" customHeight="1" x14ac:dyDescent="0.2">
      <c r="B135" s="603"/>
      <c r="C135" s="477"/>
      <c r="D135" s="124"/>
      <c r="E135" s="124"/>
      <c r="F135" s="124"/>
      <c r="G135" s="124"/>
      <c r="H135" s="382"/>
      <c r="I135" s="74"/>
      <c r="J135" s="74"/>
      <c r="K135" s="74"/>
    </row>
    <row r="136" spans="2:11" ht="20.5" customHeight="1" x14ac:dyDescent="0.2">
      <c r="B136" s="603"/>
      <c r="C136" s="477"/>
      <c r="D136" s="124"/>
      <c r="E136" s="124"/>
      <c r="F136" s="124"/>
      <c r="G136" s="124"/>
      <c r="H136" s="382"/>
      <c r="I136" s="74"/>
      <c r="J136" s="74"/>
      <c r="K136" s="74"/>
    </row>
    <row r="137" spans="2:11" ht="20.5" customHeight="1" x14ac:dyDescent="0.2">
      <c r="B137" s="603"/>
      <c r="C137" s="477"/>
      <c r="D137" s="124"/>
      <c r="E137" s="124"/>
      <c r="F137" s="124"/>
      <c r="G137" s="124"/>
      <c r="H137" s="382"/>
      <c r="I137" s="74"/>
      <c r="J137" s="74"/>
      <c r="K137" s="74"/>
    </row>
    <row r="138" spans="2:11" ht="20.5" customHeight="1" x14ac:dyDescent="0.2">
      <c r="B138" s="603"/>
      <c r="C138" s="477"/>
      <c r="D138" s="124"/>
      <c r="E138" s="124"/>
      <c r="F138" s="124"/>
      <c r="G138" s="124"/>
      <c r="H138" s="382"/>
      <c r="I138" s="74"/>
      <c r="J138" s="74"/>
      <c r="K138" s="74"/>
    </row>
    <row r="139" spans="2:11" ht="20.5" customHeight="1" x14ac:dyDescent="0.2">
      <c r="B139" s="603"/>
      <c r="C139" s="477"/>
      <c r="D139" s="124"/>
      <c r="E139" s="124"/>
      <c r="F139" s="124"/>
      <c r="G139" s="124"/>
      <c r="H139" s="382"/>
      <c r="I139" s="74"/>
      <c r="J139" s="74"/>
      <c r="K139" s="74"/>
    </row>
    <row r="140" spans="2:11" ht="20.5" customHeight="1" x14ac:dyDescent="0.2">
      <c r="B140" s="603"/>
      <c r="C140" s="477"/>
      <c r="D140" s="124"/>
      <c r="E140" s="124"/>
      <c r="F140" s="124"/>
      <c r="G140" s="124"/>
      <c r="H140" s="382"/>
      <c r="I140" s="74"/>
      <c r="J140" s="74"/>
      <c r="K140" s="74"/>
    </row>
    <row r="141" spans="2:11" ht="20.5" customHeight="1" x14ac:dyDescent="0.2">
      <c r="B141" s="603"/>
      <c r="C141" s="477"/>
      <c r="D141" s="124"/>
      <c r="E141" s="124"/>
      <c r="F141" s="124"/>
      <c r="G141" s="124"/>
      <c r="H141" s="382"/>
      <c r="I141" s="74"/>
      <c r="J141" s="74"/>
      <c r="K141" s="74"/>
    </row>
    <row r="142" spans="2:11" ht="20.5" customHeight="1" x14ac:dyDescent="0.2">
      <c r="B142" s="603"/>
      <c r="C142" s="477"/>
      <c r="D142" s="124"/>
      <c r="E142" s="124"/>
      <c r="F142" s="124"/>
      <c r="G142" s="124"/>
      <c r="H142" s="382"/>
      <c r="I142" s="74"/>
      <c r="J142" s="74"/>
      <c r="K142" s="74"/>
    </row>
    <row r="143" spans="2:11" ht="20.5" customHeight="1" x14ac:dyDescent="0.2">
      <c r="B143" s="603"/>
      <c r="C143" s="477"/>
      <c r="D143" s="124"/>
      <c r="E143" s="124"/>
      <c r="F143" s="124"/>
      <c r="G143" s="124"/>
      <c r="H143" s="382"/>
      <c r="I143" s="74"/>
      <c r="J143" s="74"/>
      <c r="K143" s="74"/>
    </row>
    <row r="144" spans="2:11" ht="20.5" customHeight="1" x14ac:dyDescent="0.2">
      <c r="B144" s="603"/>
      <c r="C144" s="477"/>
      <c r="D144" s="124"/>
      <c r="E144" s="124"/>
      <c r="F144" s="124"/>
      <c r="G144" s="124"/>
      <c r="H144" s="382"/>
      <c r="I144" s="74"/>
      <c r="J144" s="74"/>
      <c r="K144" s="74"/>
    </row>
    <row r="145" spans="2:11" ht="20.5" customHeight="1" x14ac:dyDescent="0.2">
      <c r="B145" s="603"/>
      <c r="C145" s="477"/>
      <c r="D145" s="124"/>
      <c r="E145" s="124"/>
      <c r="F145" s="124"/>
      <c r="G145" s="124"/>
      <c r="H145" s="382"/>
      <c r="I145" s="74"/>
      <c r="J145" s="74"/>
      <c r="K145" s="74"/>
    </row>
    <row r="146" spans="2:11" ht="20.5" customHeight="1" x14ac:dyDescent="0.2">
      <c r="B146" s="603"/>
      <c r="C146" s="477"/>
      <c r="D146" s="124"/>
      <c r="E146" s="124"/>
      <c r="F146" s="124"/>
      <c r="G146" s="124"/>
      <c r="H146" s="382"/>
      <c r="I146" s="74"/>
      <c r="J146" s="74"/>
      <c r="K146" s="74"/>
    </row>
    <row r="147" spans="2:11" ht="20.5" customHeight="1" x14ac:dyDescent="0.2">
      <c r="B147" s="603"/>
      <c r="C147" s="477"/>
      <c r="D147" s="124"/>
      <c r="E147" s="124"/>
      <c r="F147" s="124"/>
      <c r="G147" s="124"/>
      <c r="H147" s="382"/>
      <c r="I147" s="74"/>
      <c r="J147" s="74"/>
      <c r="K147" s="74"/>
    </row>
    <row r="148" spans="2:11" ht="20.5" customHeight="1" x14ac:dyDescent="0.2">
      <c r="B148" s="603"/>
      <c r="C148" s="477"/>
      <c r="D148" s="124"/>
      <c r="E148" s="124"/>
      <c r="F148" s="124"/>
      <c r="G148" s="124"/>
      <c r="H148" s="382"/>
      <c r="I148" s="74"/>
      <c r="J148" s="74"/>
      <c r="K148" s="74"/>
    </row>
    <row r="149" spans="2:11" ht="20.5" customHeight="1" x14ac:dyDescent="0.2">
      <c r="B149" s="603"/>
      <c r="C149" s="477"/>
      <c r="D149" s="124"/>
      <c r="E149" s="124"/>
      <c r="F149" s="124"/>
      <c r="G149" s="124"/>
      <c r="H149" s="382"/>
      <c r="I149" s="74"/>
      <c r="J149" s="74"/>
      <c r="K149" s="74"/>
    </row>
    <row r="150" spans="2:11" ht="20.5" customHeight="1" x14ac:dyDescent="0.2">
      <c r="B150" s="603"/>
      <c r="C150" s="477"/>
      <c r="D150" s="124"/>
      <c r="E150" s="124"/>
      <c r="F150" s="124"/>
      <c r="G150" s="124"/>
      <c r="H150" s="382"/>
      <c r="I150" s="74"/>
      <c r="J150" s="74"/>
      <c r="K150" s="74"/>
    </row>
    <row r="151" spans="2:11" ht="20.5" customHeight="1" x14ac:dyDescent="0.2">
      <c r="B151" s="603"/>
      <c r="C151" s="477"/>
      <c r="D151" s="124"/>
      <c r="E151" s="124"/>
      <c r="F151" s="124"/>
      <c r="G151" s="124"/>
      <c r="H151" s="382"/>
      <c r="I151" s="74"/>
      <c r="J151" s="74"/>
      <c r="K151" s="74"/>
    </row>
    <row r="152" spans="2:11" ht="20.5" customHeight="1" x14ac:dyDescent="0.2">
      <c r="B152" s="603"/>
      <c r="C152" s="477"/>
      <c r="D152" s="124"/>
      <c r="E152" s="124"/>
      <c r="F152" s="124"/>
      <c r="G152" s="124"/>
      <c r="H152" s="382"/>
      <c r="I152" s="74"/>
      <c r="J152" s="74"/>
      <c r="K152" s="74"/>
    </row>
    <row r="153" spans="2:11" ht="20.5" customHeight="1" x14ac:dyDescent="0.2">
      <c r="B153" s="603"/>
      <c r="C153" s="477"/>
      <c r="D153" s="124"/>
      <c r="E153" s="124"/>
      <c r="F153" s="124"/>
      <c r="G153" s="124"/>
      <c r="H153" s="382"/>
      <c r="I153" s="74"/>
      <c r="J153" s="74"/>
      <c r="K153" s="74"/>
    </row>
    <row r="154" spans="2:11" ht="20.5" customHeight="1" x14ac:dyDescent="0.2">
      <c r="B154" s="603"/>
      <c r="C154" s="477"/>
      <c r="D154" s="124"/>
      <c r="E154" s="124"/>
      <c r="F154" s="124"/>
      <c r="G154" s="124"/>
      <c r="H154" s="382"/>
      <c r="I154" s="74"/>
      <c r="J154" s="74"/>
      <c r="K154" s="74"/>
    </row>
    <row r="155" spans="2:11" ht="20.5" customHeight="1" x14ac:dyDescent="0.2">
      <c r="B155" s="603"/>
      <c r="C155" s="477"/>
      <c r="D155" s="124"/>
      <c r="E155" s="124"/>
      <c r="F155" s="124"/>
      <c r="G155" s="124"/>
      <c r="H155" s="382"/>
      <c r="I155" s="74"/>
      <c r="J155" s="74"/>
      <c r="K155" s="74"/>
    </row>
    <row r="156" spans="2:11" ht="20.5" customHeight="1" x14ac:dyDescent="0.2">
      <c r="B156" s="603"/>
      <c r="C156" s="477"/>
      <c r="D156" s="124"/>
      <c r="E156" s="124"/>
      <c r="F156" s="124"/>
      <c r="G156" s="124"/>
      <c r="H156" s="382"/>
      <c r="I156" s="74"/>
      <c r="J156" s="74"/>
      <c r="K156" s="74"/>
    </row>
    <row r="157" spans="2:11" ht="20.5" customHeight="1" x14ac:dyDescent="0.2">
      <c r="B157" s="603"/>
      <c r="C157" s="477"/>
      <c r="D157" s="124"/>
      <c r="E157" s="124"/>
      <c r="F157" s="124"/>
      <c r="G157" s="124"/>
      <c r="H157" s="382"/>
      <c r="I157" s="74"/>
      <c r="J157" s="74"/>
      <c r="K157" s="74"/>
    </row>
    <row r="158" spans="2:11" ht="20.5" customHeight="1" x14ac:dyDescent="0.2">
      <c r="B158" s="603"/>
      <c r="C158" s="477"/>
      <c r="D158" s="124"/>
      <c r="E158" s="124"/>
      <c r="F158" s="124"/>
      <c r="G158" s="124"/>
      <c r="H158" s="382"/>
      <c r="I158" s="74"/>
      <c r="J158" s="74"/>
      <c r="K158" s="74"/>
    </row>
    <row r="159" spans="2:11" ht="20.5" customHeight="1" x14ac:dyDescent="0.2">
      <c r="B159" s="603"/>
      <c r="C159" s="477"/>
      <c r="D159" s="124"/>
      <c r="E159" s="124"/>
      <c r="F159" s="124"/>
      <c r="G159" s="124"/>
      <c r="H159" s="382"/>
      <c r="I159" s="74"/>
      <c r="J159" s="74"/>
      <c r="K159" s="74"/>
    </row>
    <row r="160" spans="2:11" ht="20.5" customHeight="1" x14ac:dyDescent="0.2">
      <c r="B160" s="603"/>
      <c r="C160" s="477"/>
      <c r="D160" s="124"/>
      <c r="E160" s="124"/>
      <c r="F160" s="124"/>
      <c r="G160" s="124"/>
      <c r="H160" s="382"/>
      <c r="I160" s="74"/>
      <c r="J160" s="74"/>
      <c r="K160" s="74"/>
    </row>
    <row r="161" spans="2:11" ht="20.5" customHeight="1" x14ac:dyDescent="0.2">
      <c r="B161" s="603"/>
      <c r="C161" s="477"/>
      <c r="D161" s="124"/>
      <c r="E161" s="124"/>
      <c r="F161" s="124"/>
      <c r="G161" s="124"/>
      <c r="H161" s="382"/>
      <c r="I161" s="74"/>
      <c r="J161" s="74"/>
      <c r="K161" s="74"/>
    </row>
    <row r="162" spans="2:11" ht="20.5" customHeight="1" x14ac:dyDescent="0.2">
      <c r="B162" s="603"/>
      <c r="C162" s="477"/>
      <c r="D162" s="124"/>
      <c r="E162" s="124"/>
      <c r="F162" s="124"/>
      <c r="G162" s="124"/>
      <c r="H162" s="382"/>
      <c r="I162" s="74"/>
      <c r="J162" s="74"/>
      <c r="K162" s="74"/>
    </row>
    <row r="163" spans="2:11" ht="20.5" customHeight="1" x14ac:dyDescent="0.2">
      <c r="B163" s="603"/>
      <c r="C163" s="477"/>
      <c r="D163" s="124"/>
      <c r="E163" s="124"/>
      <c r="F163" s="124"/>
      <c r="G163" s="124"/>
      <c r="H163" s="382"/>
      <c r="I163" s="74"/>
      <c r="J163" s="74"/>
      <c r="K163" s="74"/>
    </row>
    <row r="164" spans="2:11" ht="20.5" customHeight="1" x14ac:dyDescent="0.2">
      <c r="B164" s="603"/>
      <c r="C164" s="477"/>
      <c r="D164" s="124"/>
      <c r="E164" s="124"/>
      <c r="F164" s="124"/>
      <c r="G164" s="124"/>
      <c r="H164" s="382"/>
      <c r="I164" s="74"/>
      <c r="J164" s="74"/>
      <c r="K164" s="74"/>
    </row>
    <row r="165" spans="2:11" ht="20.5" customHeight="1" x14ac:dyDescent="0.2">
      <c r="B165" s="603"/>
      <c r="C165" s="477"/>
      <c r="D165" s="124"/>
      <c r="E165" s="124"/>
      <c r="F165" s="124"/>
      <c r="G165" s="124"/>
      <c r="H165" s="382"/>
      <c r="I165" s="74"/>
      <c r="J165" s="74"/>
      <c r="K165" s="74"/>
    </row>
    <row r="166" spans="2:11" ht="20.5" customHeight="1" x14ac:dyDescent="0.2">
      <c r="B166" s="603"/>
      <c r="C166" s="477"/>
      <c r="D166" s="124"/>
      <c r="E166" s="124"/>
      <c r="F166" s="124"/>
      <c r="G166" s="124"/>
      <c r="H166" s="382"/>
      <c r="I166" s="74"/>
      <c r="J166" s="74"/>
      <c r="K166" s="74"/>
    </row>
    <row r="167" spans="2:11" ht="20.5" customHeight="1" x14ac:dyDescent="0.2">
      <c r="B167" s="603"/>
      <c r="C167" s="477"/>
      <c r="D167" s="124"/>
      <c r="E167" s="124"/>
      <c r="F167" s="124"/>
      <c r="G167" s="124"/>
      <c r="H167" s="382"/>
      <c r="I167" s="74"/>
      <c r="J167" s="74"/>
      <c r="K167" s="74"/>
    </row>
    <row r="168" spans="2:11" ht="20.5" customHeight="1" x14ac:dyDescent="0.2">
      <c r="B168" s="603"/>
      <c r="C168" s="477"/>
      <c r="D168" s="124"/>
      <c r="E168" s="124"/>
      <c r="F168" s="124"/>
      <c r="G168" s="124"/>
      <c r="H168" s="382"/>
      <c r="I168" s="74"/>
      <c r="J168" s="74"/>
      <c r="K168" s="74"/>
    </row>
    <row r="169" spans="2:11" ht="20.5" customHeight="1" x14ac:dyDescent="0.2">
      <c r="B169" s="603"/>
      <c r="C169" s="477"/>
      <c r="D169" s="124"/>
      <c r="E169" s="124"/>
      <c r="F169" s="124"/>
      <c r="G169" s="124"/>
      <c r="H169" s="382"/>
      <c r="I169" s="74"/>
      <c r="J169" s="74"/>
      <c r="K169" s="74"/>
    </row>
    <row r="170" spans="2:11" ht="20.5" customHeight="1" x14ac:dyDescent="0.2">
      <c r="B170" s="603"/>
      <c r="C170" s="477"/>
      <c r="D170" s="124"/>
      <c r="E170" s="124"/>
      <c r="F170" s="124"/>
      <c r="G170" s="124"/>
      <c r="H170" s="382"/>
      <c r="I170" s="74"/>
      <c r="J170" s="74"/>
      <c r="K170" s="74"/>
    </row>
    <row r="171" spans="2:11" ht="20.5" customHeight="1" x14ac:dyDescent="0.2">
      <c r="B171" s="603"/>
      <c r="C171" s="477"/>
      <c r="D171" s="124"/>
      <c r="E171" s="124"/>
      <c r="F171" s="124"/>
      <c r="G171" s="124"/>
      <c r="H171" s="382"/>
      <c r="I171" s="74"/>
      <c r="J171" s="74"/>
      <c r="K171" s="74"/>
    </row>
    <row r="172" spans="2:11" ht="20.5" customHeight="1" x14ac:dyDescent="0.2">
      <c r="B172" s="603"/>
      <c r="C172" s="477"/>
      <c r="D172" s="124"/>
      <c r="E172" s="124"/>
      <c r="F172" s="124"/>
      <c r="G172" s="124"/>
      <c r="H172" s="382"/>
      <c r="I172" s="74"/>
      <c r="J172" s="74"/>
      <c r="K172" s="74"/>
    </row>
    <row r="173" spans="2:11" ht="20.5" customHeight="1" x14ac:dyDescent="0.2">
      <c r="B173" s="603"/>
      <c r="C173" s="477"/>
      <c r="D173" s="124"/>
      <c r="E173" s="124"/>
      <c r="F173" s="124"/>
      <c r="G173" s="124"/>
      <c r="H173" s="382"/>
      <c r="I173" s="74"/>
      <c r="J173" s="74"/>
      <c r="K173" s="74"/>
    </row>
    <row r="174" spans="2:11" ht="20.5" customHeight="1" x14ac:dyDescent="0.2">
      <c r="B174" s="603"/>
      <c r="C174" s="477"/>
      <c r="D174" s="124"/>
      <c r="E174" s="124"/>
      <c r="F174" s="124"/>
      <c r="G174" s="124"/>
      <c r="H174" s="382"/>
      <c r="I174" s="74"/>
      <c r="J174" s="74"/>
      <c r="K174" s="74"/>
    </row>
    <row r="175" spans="2:11" ht="20.5" customHeight="1" x14ac:dyDescent="0.2">
      <c r="B175" s="603"/>
      <c r="C175" s="477"/>
      <c r="D175" s="124"/>
      <c r="E175" s="124"/>
      <c r="F175" s="124"/>
      <c r="G175" s="124"/>
      <c r="H175" s="382"/>
      <c r="I175" s="74"/>
      <c r="J175" s="74"/>
      <c r="K175" s="74"/>
    </row>
    <row r="176" spans="2:11" ht="20.5" customHeight="1" x14ac:dyDescent="0.2">
      <c r="B176" s="603"/>
      <c r="C176" s="477"/>
      <c r="D176" s="124"/>
      <c r="E176" s="124"/>
      <c r="F176" s="124"/>
      <c r="G176" s="124"/>
      <c r="H176" s="382"/>
      <c r="I176" s="74"/>
      <c r="J176" s="74"/>
      <c r="K176" s="74"/>
    </row>
    <row r="177" spans="2:11" ht="20.5" customHeight="1" x14ac:dyDescent="0.2">
      <c r="B177" s="603"/>
      <c r="C177" s="477"/>
      <c r="D177" s="124"/>
      <c r="E177" s="124"/>
      <c r="F177" s="124"/>
      <c r="G177" s="124"/>
      <c r="H177" s="382"/>
      <c r="I177" s="74"/>
      <c r="J177" s="74"/>
      <c r="K177" s="74"/>
    </row>
    <row r="178" spans="2:11" ht="20.5" customHeight="1" x14ac:dyDescent="0.2">
      <c r="B178" s="603"/>
      <c r="C178" s="477"/>
      <c r="D178" s="124"/>
      <c r="E178" s="124"/>
      <c r="F178" s="124"/>
      <c r="G178" s="124"/>
      <c r="H178" s="382"/>
      <c r="I178" s="74"/>
      <c r="J178" s="74"/>
      <c r="K178" s="74"/>
    </row>
    <row r="179" spans="2:11" ht="20.5" customHeight="1" x14ac:dyDescent="0.2">
      <c r="B179" s="603"/>
      <c r="C179" s="477"/>
      <c r="D179" s="124"/>
      <c r="E179" s="124"/>
      <c r="F179" s="124"/>
      <c r="G179" s="124"/>
      <c r="H179" s="382"/>
      <c r="I179" s="74"/>
      <c r="J179" s="74"/>
      <c r="K179" s="74"/>
    </row>
    <row r="180" spans="2:11" ht="20.5" customHeight="1" x14ac:dyDescent="0.2">
      <c r="B180" s="603"/>
      <c r="C180" s="477"/>
      <c r="D180" s="124"/>
      <c r="E180" s="124"/>
      <c r="F180" s="124"/>
      <c r="G180" s="124"/>
      <c r="H180" s="382"/>
      <c r="I180" s="74"/>
      <c r="J180" s="74"/>
      <c r="K180" s="74"/>
    </row>
    <row r="181" spans="2:11" ht="20.5" customHeight="1" x14ac:dyDescent="0.2">
      <c r="B181" s="603"/>
      <c r="C181" s="477"/>
      <c r="D181" s="124"/>
      <c r="E181" s="124"/>
      <c r="F181" s="124"/>
      <c r="G181" s="124"/>
      <c r="H181" s="382"/>
      <c r="I181" s="74"/>
      <c r="J181" s="74"/>
      <c r="K181" s="74"/>
    </row>
    <row r="182" spans="2:11" ht="20.5" customHeight="1" x14ac:dyDescent="0.2">
      <c r="B182" s="603"/>
      <c r="C182" s="477"/>
      <c r="D182" s="124"/>
      <c r="E182" s="124"/>
      <c r="F182" s="124"/>
      <c r="G182" s="124"/>
      <c r="H182" s="382"/>
      <c r="I182" s="74"/>
      <c r="J182" s="74"/>
      <c r="K182" s="74"/>
    </row>
    <row r="183" spans="2:11" ht="20.5" customHeight="1" x14ac:dyDescent="0.2">
      <c r="B183" s="603"/>
      <c r="C183" s="477"/>
      <c r="D183" s="124"/>
      <c r="E183" s="124"/>
      <c r="F183" s="124"/>
      <c r="G183" s="124"/>
      <c r="H183" s="382"/>
      <c r="I183" s="74"/>
      <c r="J183" s="74"/>
      <c r="K183" s="74"/>
    </row>
    <row r="184" spans="2:11" ht="20.5" customHeight="1" x14ac:dyDescent="0.2">
      <c r="B184" s="603"/>
      <c r="C184" s="477"/>
      <c r="D184" s="124"/>
      <c r="E184" s="124"/>
      <c r="F184" s="124"/>
      <c r="G184" s="124"/>
      <c r="H184" s="382"/>
      <c r="I184" s="74"/>
      <c r="J184" s="74"/>
      <c r="K184" s="74"/>
    </row>
    <row r="185" spans="2:11" ht="20.5" customHeight="1" x14ac:dyDescent="0.2">
      <c r="B185" s="603"/>
      <c r="C185" s="477"/>
      <c r="D185" s="124"/>
      <c r="E185" s="124"/>
      <c r="F185" s="124"/>
      <c r="G185" s="124"/>
      <c r="H185" s="382"/>
      <c r="I185" s="74"/>
      <c r="J185" s="74"/>
      <c r="K185" s="74"/>
    </row>
    <row r="186" spans="2:11" ht="20.5" customHeight="1" x14ac:dyDescent="0.2">
      <c r="B186" s="603"/>
      <c r="C186" s="477"/>
      <c r="D186" s="124"/>
      <c r="E186" s="124"/>
      <c r="F186" s="124"/>
      <c r="G186" s="124"/>
      <c r="H186" s="382"/>
      <c r="I186" s="74"/>
      <c r="J186" s="74"/>
      <c r="K186" s="74"/>
    </row>
    <row r="187" spans="2:11" ht="20.5" customHeight="1" x14ac:dyDescent="0.2">
      <c r="B187" s="603"/>
      <c r="C187" s="477"/>
      <c r="D187" s="124"/>
      <c r="E187" s="124"/>
      <c r="F187" s="124"/>
      <c r="G187" s="124"/>
      <c r="H187" s="382"/>
      <c r="I187" s="74"/>
      <c r="J187" s="74"/>
      <c r="K187" s="74"/>
    </row>
    <row r="188" spans="2:11" ht="20.5" customHeight="1" x14ac:dyDescent="0.2">
      <c r="B188" s="603"/>
      <c r="C188" s="477"/>
      <c r="D188" s="124"/>
      <c r="E188" s="124"/>
      <c r="F188" s="124"/>
      <c r="G188" s="124"/>
      <c r="H188" s="382"/>
      <c r="I188" s="74"/>
      <c r="J188" s="74"/>
      <c r="K188" s="74"/>
    </row>
    <row r="189" spans="2:11" ht="20.5" customHeight="1" x14ac:dyDescent="0.2">
      <c r="B189" s="603"/>
      <c r="C189" s="477"/>
      <c r="D189" s="124"/>
      <c r="E189" s="124"/>
      <c r="F189" s="124"/>
      <c r="G189" s="124"/>
      <c r="H189" s="382"/>
      <c r="I189" s="74"/>
      <c r="J189" s="74"/>
      <c r="K189" s="74"/>
    </row>
    <row r="190" spans="2:11" ht="20.5" customHeight="1" x14ac:dyDescent="0.2">
      <c r="B190" s="603"/>
      <c r="C190" s="477"/>
      <c r="D190" s="124"/>
      <c r="E190" s="124"/>
      <c r="F190" s="124"/>
      <c r="G190" s="124"/>
      <c r="H190" s="382"/>
      <c r="I190" s="74"/>
      <c r="J190" s="74"/>
      <c r="K190" s="74"/>
    </row>
    <row r="191" spans="2:11" ht="20.5" customHeight="1" x14ac:dyDescent="0.2">
      <c r="B191" s="603"/>
      <c r="C191" s="477"/>
      <c r="D191" s="124"/>
      <c r="E191" s="124"/>
      <c r="F191" s="124"/>
      <c r="G191" s="124"/>
      <c r="H191" s="382"/>
      <c r="I191" s="74"/>
      <c r="J191" s="74"/>
      <c r="K191" s="74"/>
    </row>
    <row r="192" spans="2:11" ht="20.5" customHeight="1" x14ac:dyDescent="0.2">
      <c r="B192" s="603"/>
      <c r="C192" s="477"/>
      <c r="D192" s="124"/>
      <c r="E192" s="124"/>
      <c r="F192" s="124"/>
      <c r="G192" s="124"/>
      <c r="H192" s="382"/>
      <c r="I192" s="74"/>
      <c r="J192" s="74"/>
      <c r="K192" s="74"/>
    </row>
    <row r="193" spans="2:11" ht="20.5" customHeight="1" x14ac:dyDescent="0.2">
      <c r="B193" s="603"/>
      <c r="C193" s="477"/>
      <c r="D193" s="124"/>
      <c r="E193" s="124"/>
      <c r="F193" s="124"/>
      <c r="G193" s="124"/>
      <c r="H193" s="382"/>
      <c r="I193" s="74"/>
      <c r="J193" s="74"/>
      <c r="K193" s="74"/>
    </row>
    <row r="194" spans="2:11" ht="20.5" customHeight="1" x14ac:dyDescent="0.2">
      <c r="B194" s="603"/>
      <c r="C194" s="477"/>
      <c r="D194" s="124"/>
      <c r="E194" s="124"/>
      <c r="F194" s="124"/>
      <c r="G194" s="124"/>
      <c r="H194" s="382"/>
      <c r="I194" s="74"/>
      <c r="J194" s="74"/>
      <c r="K194" s="74"/>
    </row>
    <row r="195" spans="2:11" ht="20.5" customHeight="1" x14ac:dyDescent="0.2">
      <c r="B195" s="603"/>
      <c r="C195" s="477"/>
      <c r="D195" s="124"/>
      <c r="E195" s="124"/>
      <c r="F195" s="124"/>
      <c r="G195" s="124"/>
      <c r="H195" s="382"/>
      <c r="I195" s="74"/>
      <c r="J195" s="74"/>
      <c r="K195" s="74"/>
    </row>
    <row r="196" spans="2:11" ht="20.5" customHeight="1" x14ac:dyDescent="0.2">
      <c r="B196" s="603"/>
      <c r="C196" s="477"/>
      <c r="D196" s="124"/>
      <c r="E196" s="124"/>
      <c r="F196" s="124"/>
      <c r="G196" s="124"/>
      <c r="H196" s="382"/>
      <c r="I196" s="74"/>
      <c r="J196" s="74"/>
      <c r="K196" s="74"/>
    </row>
    <row r="197" spans="2:11" ht="20.5" customHeight="1" x14ac:dyDescent="0.2">
      <c r="B197" s="603"/>
      <c r="C197" s="477"/>
      <c r="D197" s="124"/>
      <c r="E197" s="124"/>
      <c r="F197" s="124"/>
      <c r="G197" s="124"/>
      <c r="H197" s="382"/>
      <c r="I197" s="74"/>
      <c r="J197" s="74"/>
      <c r="K197" s="74"/>
    </row>
    <row r="198" spans="2:11" ht="20.5" customHeight="1" x14ac:dyDescent="0.2">
      <c r="B198" s="603"/>
      <c r="C198" s="477"/>
      <c r="D198" s="124"/>
      <c r="E198" s="124"/>
      <c r="F198" s="124"/>
      <c r="G198" s="124"/>
      <c r="H198" s="382"/>
      <c r="I198" s="74"/>
      <c r="J198" s="74"/>
      <c r="K198" s="74"/>
    </row>
    <row r="199" spans="2:11" ht="20.5" customHeight="1" x14ac:dyDescent="0.2">
      <c r="B199" s="603"/>
      <c r="C199" s="477"/>
      <c r="D199" s="124"/>
      <c r="E199" s="124"/>
      <c r="F199" s="124"/>
      <c r="G199" s="124"/>
      <c r="H199" s="382"/>
      <c r="I199" s="74"/>
      <c r="J199" s="74"/>
      <c r="K199" s="74"/>
    </row>
    <row r="200" spans="2:11" ht="20.5" customHeight="1" x14ac:dyDescent="0.2">
      <c r="B200" s="603"/>
      <c r="C200" s="477"/>
      <c r="D200" s="124"/>
      <c r="E200" s="124"/>
      <c r="F200" s="124"/>
      <c r="G200" s="124"/>
      <c r="H200" s="382"/>
      <c r="I200" s="74"/>
      <c r="J200" s="74"/>
      <c r="K200" s="74"/>
    </row>
    <row r="201" spans="2:11" ht="20.5" customHeight="1" x14ac:dyDescent="0.2">
      <c r="B201" s="603"/>
      <c r="C201" s="477"/>
      <c r="D201" s="124"/>
      <c r="E201" s="124"/>
      <c r="F201" s="124"/>
      <c r="G201" s="124"/>
      <c r="H201" s="382"/>
      <c r="I201" s="74"/>
      <c r="J201" s="74"/>
      <c r="K201" s="74"/>
    </row>
    <row r="202" spans="2:11" ht="20.5" customHeight="1" x14ac:dyDescent="0.2">
      <c r="B202" s="603"/>
      <c r="C202" s="477"/>
      <c r="D202" s="124"/>
      <c r="E202" s="124"/>
      <c r="F202" s="124"/>
      <c r="G202" s="124"/>
      <c r="H202" s="382"/>
      <c r="I202" s="74"/>
      <c r="J202" s="74"/>
      <c r="K202" s="74"/>
    </row>
    <row r="203" spans="2:11" ht="20.5" customHeight="1" x14ac:dyDescent="0.2">
      <c r="B203" s="603"/>
      <c r="C203" s="477"/>
      <c r="D203" s="124"/>
      <c r="E203" s="124"/>
      <c r="F203" s="124"/>
      <c r="G203" s="124"/>
      <c r="H203" s="382"/>
      <c r="I203" s="74"/>
      <c r="J203" s="74"/>
      <c r="K203" s="74"/>
    </row>
    <row r="204" spans="2:11" ht="20.5" customHeight="1" x14ac:dyDescent="0.2">
      <c r="B204" s="603"/>
      <c r="C204" s="477"/>
      <c r="D204" s="124"/>
      <c r="E204" s="124"/>
      <c r="F204" s="124"/>
      <c r="G204" s="124"/>
      <c r="H204" s="382"/>
      <c r="I204" s="74"/>
      <c r="J204" s="74"/>
      <c r="K204" s="74"/>
    </row>
    <row r="205" spans="2:11" ht="20.5" customHeight="1" x14ac:dyDescent="0.2">
      <c r="B205" s="603"/>
      <c r="C205" s="477"/>
      <c r="D205" s="124"/>
      <c r="E205" s="124"/>
      <c r="F205" s="124"/>
      <c r="G205" s="124"/>
      <c r="H205" s="382"/>
      <c r="I205" s="74"/>
      <c r="J205" s="74"/>
      <c r="K205" s="74"/>
    </row>
    <row r="206" spans="2:11" ht="20.5" customHeight="1" x14ac:dyDescent="0.2">
      <c r="B206" s="603"/>
      <c r="C206" s="477"/>
      <c r="D206" s="124"/>
      <c r="E206" s="124"/>
      <c r="F206" s="124"/>
      <c r="G206" s="124"/>
      <c r="H206" s="382"/>
      <c r="I206" s="74"/>
      <c r="J206" s="74"/>
      <c r="K206" s="74"/>
    </row>
    <row r="207" spans="2:11" ht="20.5" customHeight="1" x14ac:dyDescent="0.15"/>
    <row r="208" spans="2:11" ht="20.5" customHeight="1" x14ac:dyDescent="0.15"/>
    <row r="209" ht="20.5" customHeight="1" x14ac:dyDescent="0.15"/>
    <row r="210" ht="20.5" customHeight="1" x14ac:dyDescent="0.15"/>
    <row r="211" ht="20.5" customHeight="1" x14ac:dyDescent="0.15"/>
    <row r="212" ht="20.5" customHeight="1" x14ac:dyDescent="0.15"/>
  </sheetData>
  <sheetProtection algorithmName="SHA-512" hashValue="UPNh8i29eVakSVu11ZAuHYx/HqqyQFeps5/zuEh/68SeMjSx0svl/mjtsEzGMvgGqmHeH3za3GcqBc9Ey6B2ag==" saltValue="klx/fGyCATVQ76iZHazMKQ==" spinCount="100000" sheet="1" objects="1" scenarios="1"/>
  <mergeCells count="1">
    <mergeCell ref="B5:G5"/>
  </mergeCells>
  <hyperlinks>
    <hyperlink ref="B3" location="Content!A1" display="Content!A1" xr:uid="{BE41358E-D164-AE45-844A-F1CE78733B7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72D0-3EF1-1849-88E5-1836CA968582}">
  <dimension ref="A1:H69"/>
  <sheetViews>
    <sheetView showGridLines="0" workbookViewId="0">
      <selection activeCell="B1" sqref="B1:C1048576"/>
    </sheetView>
  </sheetViews>
  <sheetFormatPr baseColWidth="10" defaultColWidth="8.6640625" defaultRowHeight="16" x14ac:dyDescent="0.2"/>
  <cols>
    <col min="1" max="1" width="4.83203125" style="183" customWidth="1"/>
    <col min="2" max="2" width="75.6640625" style="494" customWidth="1"/>
    <col min="3" max="3" width="28.6640625" style="477" customWidth="1"/>
    <col min="4" max="8" width="25.5" style="124" customWidth="1"/>
    <col min="9" max="9" width="8.6640625" style="73" bestFit="1"/>
    <col min="10" max="16384" width="8.6640625" style="73"/>
  </cols>
  <sheetData>
    <row r="1" spans="1:8" s="183" customFormat="1" x14ac:dyDescent="0.2">
      <c r="A1" s="185">
        <v>1</v>
      </c>
      <c r="B1" s="617">
        <v>2</v>
      </c>
      <c r="C1" s="617">
        <v>3</v>
      </c>
      <c r="D1" s="185">
        <v>4</v>
      </c>
      <c r="E1" s="185">
        <v>5</v>
      </c>
      <c r="F1" s="185">
        <v>6</v>
      </c>
      <c r="G1" s="185">
        <v>7</v>
      </c>
      <c r="H1" s="185">
        <v>7</v>
      </c>
    </row>
    <row r="2" spans="1:8" ht="61.5" customHeight="1" x14ac:dyDescent="0.2"/>
    <row r="3" spans="1:8" ht="19" x14ac:dyDescent="0.2">
      <c r="A3" s="2" t="s">
        <v>597</v>
      </c>
      <c r="B3" s="411" t="s">
        <v>879</v>
      </c>
      <c r="C3" s="591"/>
      <c r="D3" s="187"/>
      <c r="E3" s="187"/>
      <c r="F3" s="187"/>
      <c r="G3" s="187"/>
      <c r="H3" s="187"/>
    </row>
    <row r="4" spans="1:8" ht="9.5" customHeight="1" x14ac:dyDescent="0.2">
      <c r="A4" s="2" t="s">
        <v>598</v>
      </c>
      <c r="B4" s="562"/>
      <c r="C4" s="618"/>
      <c r="D4" s="187"/>
      <c r="E4" s="187"/>
      <c r="F4" s="187"/>
      <c r="G4" s="187"/>
      <c r="H4" s="187"/>
    </row>
    <row r="5" spans="1:8" ht="50" customHeight="1" x14ac:dyDescent="0.2">
      <c r="A5" s="2" t="s">
        <v>599</v>
      </c>
      <c r="B5" s="686" t="str" cm="1">
        <f t="array" ref="B5">_xlfn.IFS([1]Content_!$D$7=1,VLOOKUP([1]Training!$A5,[1]Translation!$A:$S,[1]Training!B$1,FALSE),[1]Content_!$D$7=2,VLOOKUP([1]Training!$A5,[1]Translation!$A:$S,[1]Training!B$1+6,FALSE),[1]Content_!$D$7=3,VLOOKUP([1]Training!$A5,[1]Translation!$A:$S,[1]Training!B$1+12,FALSE))</f>
        <v>We contribute to the competitiveness and resilience of the labour market to change by promoting the retraining of personnel and personnel development. The development of human capital through the expansion of personnel potential, strengthening the competencies of employees in new areas and continuous improvement of their qualifications, based on the best global practices, is one of the strategic objectives of the Fund.</v>
      </c>
      <c r="C5" s="686"/>
      <c r="D5" s="686"/>
      <c r="E5" s="686"/>
      <c r="F5" s="686"/>
      <c r="G5" s="686"/>
      <c r="H5" s="686"/>
    </row>
    <row r="6" spans="1:8" x14ac:dyDescent="0.2">
      <c r="A6" s="2" t="s">
        <v>600</v>
      </c>
      <c r="B6" s="619"/>
      <c r="C6" s="475"/>
      <c r="D6" s="120"/>
      <c r="E6" s="120"/>
      <c r="F6" s="120"/>
      <c r="G6" s="120"/>
      <c r="H6" s="120"/>
    </row>
    <row r="7" spans="1:8" s="192" customFormat="1" ht="17" x14ac:dyDescent="0.2">
      <c r="A7" s="2" t="s">
        <v>601</v>
      </c>
      <c r="B7" s="571" t="s">
        <v>1201</v>
      </c>
      <c r="C7" s="531" t="s">
        <v>1000</v>
      </c>
      <c r="D7" s="168">
        <v>2020</v>
      </c>
      <c r="E7" s="168">
        <v>2021</v>
      </c>
      <c r="F7" s="168">
        <v>2022</v>
      </c>
      <c r="G7" s="168">
        <v>2023</v>
      </c>
      <c r="H7" s="215">
        <v>2024</v>
      </c>
    </row>
    <row r="8" spans="1:8" ht="17" x14ac:dyDescent="0.2">
      <c r="A8" s="2" t="s">
        <v>602</v>
      </c>
      <c r="B8" s="620" t="s">
        <v>1202</v>
      </c>
      <c r="C8" s="533" t="s">
        <v>988</v>
      </c>
      <c r="D8" s="253">
        <v>7201790</v>
      </c>
      <c r="E8" s="253">
        <v>6115097</v>
      </c>
      <c r="F8" s="253">
        <v>11809889</v>
      </c>
      <c r="G8" s="253">
        <v>6157802</v>
      </c>
      <c r="H8" s="328" t="s">
        <v>621</v>
      </c>
    </row>
    <row r="9" spans="1:8" x14ac:dyDescent="0.2">
      <c r="A9" s="2" t="s">
        <v>603</v>
      </c>
      <c r="B9" s="621" t="s">
        <v>889</v>
      </c>
      <c r="C9" s="457" t="s">
        <v>988</v>
      </c>
      <c r="D9" s="175">
        <v>6051484</v>
      </c>
      <c r="E9" s="175">
        <v>1677832</v>
      </c>
      <c r="F9" s="175">
        <v>9208124</v>
      </c>
      <c r="G9" s="175">
        <v>4853443</v>
      </c>
      <c r="H9" s="324" t="s">
        <v>622</v>
      </c>
    </row>
    <row r="10" spans="1:8" x14ac:dyDescent="0.2">
      <c r="A10" s="2" t="s">
        <v>604</v>
      </c>
      <c r="B10" s="621" t="s">
        <v>891</v>
      </c>
      <c r="C10" s="469" t="s">
        <v>988</v>
      </c>
      <c r="D10" s="175">
        <v>1150305</v>
      </c>
      <c r="E10" s="175">
        <v>4437266</v>
      </c>
      <c r="F10" s="175">
        <v>2601765</v>
      </c>
      <c r="G10" s="175">
        <v>1304359</v>
      </c>
      <c r="H10" s="317">
        <v>1179838</v>
      </c>
    </row>
    <row r="11" spans="1:8" ht="17" x14ac:dyDescent="0.2">
      <c r="A11" s="2" t="s">
        <v>605</v>
      </c>
      <c r="B11" s="622" t="s">
        <v>1203</v>
      </c>
      <c r="C11" s="533" t="s">
        <v>988</v>
      </c>
      <c r="D11" s="254">
        <v>16</v>
      </c>
      <c r="E11" s="254">
        <v>13</v>
      </c>
      <c r="F11" s="254">
        <v>19</v>
      </c>
      <c r="G11" s="254">
        <v>23</v>
      </c>
      <c r="H11" s="328">
        <f>26</f>
        <v>26</v>
      </c>
    </row>
    <row r="12" spans="1:8" x14ac:dyDescent="0.2">
      <c r="A12" s="2" t="s">
        <v>606</v>
      </c>
      <c r="B12" s="577" t="s">
        <v>899</v>
      </c>
      <c r="C12" s="469"/>
      <c r="D12" s="61"/>
      <c r="E12" s="61"/>
      <c r="F12" s="61"/>
      <c r="G12" s="174"/>
      <c r="H12" s="140"/>
    </row>
    <row r="13" spans="1:8" x14ac:dyDescent="0.2">
      <c r="A13" s="2" t="s">
        <v>607</v>
      </c>
      <c r="B13" s="621" t="s">
        <v>889</v>
      </c>
      <c r="C13" s="457" t="s">
        <v>988</v>
      </c>
      <c r="D13" s="53">
        <v>17</v>
      </c>
      <c r="E13" s="53">
        <v>7</v>
      </c>
      <c r="F13" s="53">
        <v>22</v>
      </c>
      <c r="G13" s="53">
        <v>25</v>
      </c>
      <c r="H13" s="324">
        <v>29</v>
      </c>
    </row>
    <row r="14" spans="1:8" x14ac:dyDescent="0.2">
      <c r="A14" s="2" t="s">
        <v>608</v>
      </c>
      <c r="B14" s="621" t="s">
        <v>891</v>
      </c>
      <c r="C14" s="457" t="s">
        <v>988</v>
      </c>
      <c r="D14" s="53">
        <v>12</v>
      </c>
      <c r="E14" s="53">
        <v>20</v>
      </c>
      <c r="F14" s="53">
        <v>13</v>
      </c>
      <c r="G14" s="53">
        <v>18</v>
      </c>
      <c r="H14" s="325">
        <v>17</v>
      </c>
    </row>
    <row r="15" spans="1:8" x14ac:dyDescent="0.2">
      <c r="A15" s="2" t="s">
        <v>609</v>
      </c>
      <c r="B15" s="623" t="s">
        <v>1204</v>
      </c>
      <c r="C15" s="624"/>
      <c r="D15" s="174"/>
      <c r="E15" s="174"/>
      <c r="F15" s="174"/>
      <c r="G15" s="174"/>
      <c r="H15" s="140"/>
    </row>
    <row r="16" spans="1:8" x14ac:dyDescent="0.2">
      <c r="A16" s="2" t="s">
        <v>610</v>
      </c>
      <c r="B16" s="449" t="s">
        <v>1205</v>
      </c>
      <c r="C16" s="457" t="s">
        <v>988</v>
      </c>
      <c r="D16" s="53">
        <v>45</v>
      </c>
      <c r="E16" s="53">
        <v>23</v>
      </c>
      <c r="F16" s="53">
        <v>38</v>
      </c>
      <c r="G16" s="53">
        <v>27</v>
      </c>
      <c r="H16" s="324">
        <v>31</v>
      </c>
    </row>
    <row r="17" spans="1:8" x14ac:dyDescent="0.2">
      <c r="A17" s="2" t="s">
        <v>611</v>
      </c>
      <c r="B17" s="625" t="s">
        <v>1206</v>
      </c>
      <c r="C17" s="469" t="s">
        <v>988</v>
      </c>
      <c r="D17" s="255">
        <v>19</v>
      </c>
      <c r="E17" s="255">
        <v>23</v>
      </c>
      <c r="F17" s="255">
        <v>32</v>
      </c>
      <c r="G17" s="255">
        <v>22</v>
      </c>
      <c r="H17" s="325">
        <v>25</v>
      </c>
    </row>
    <row r="18" spans="1:8" x14ac:dyDescent="0.2">
      <c r="A18" s="2" t="s">
        <v>612</v>
      </c>
      <c r="B18" s="626"/>
      <c r="C18" s="475"/>
      <c r="D18" s="120"/>
      <c r="E18" s="120"/>
      <c r="F18" s="120"/>
      <c r="G18" s="120"/>
      <c r="H18" s="120"/>
    </row>
    <row r="19" spans="1:8" ht="17" x14ac:dyDescent="0.2">
      <c r="A19" s="2" t="s">
        <v>613</v>
      </c>
      <c r="B19" s="571" t="s">
        <v>1207</v>
      </c>
      <c r="C19" s="531" t="s">
        <v>1000</v>
      </c>
      <c r="D19" s="168">
        <v>2020</v>
      </c>
      <c r="E19" s="168">
        <v>2021</v>
      </c>
      <c r="F19" s="168">
        <v>2022</v>
      </c>
      <c r="G19" s="168">
        <v>2023</v>
      </c>
      <c r="H19" s="215">
        <v>2024</v>
      </c>
    </row>
    <row r="20" spans="1:8" ht="34" x14ac:dyDescent="0.2">
      <c r="A20" s="2" t="s">
        <v>614</v>
      </c>
      <c r="B20" s="620" t="s">
        <v>1208</v>
      </c>
      <c r="C20" s="533" t="s">
        <v>890</v>
      </c>
      <c r="D20" s="253">
        <v>20</v>
      </c>
      <c r="E20" s="253">
        <v>15</v>
      </c>
      <c r="F20" s="253">
        <v>18</v>
      </c>
      <c r="G20" s="253">
        <v>16</v>
      </c>
      <c r="H20" s="328">
        <v>20</v>
      </c>
    </row>
    <row r="21" spans="1:8" x14ac:dyDescent="0.2">
      <c r="A21" s="2" t="s">
        <v>615</v>
      </c>
      <c r="B21" s="623" t="s">
        <v>899</v>
      </c>
      <c r="C21" s="624"/>
      <c r="D21" s="174"/>
      <c r="E21" s="174"/>
      <c r="F21" s="174"/>
      <c r="G21" s="174"/>
      <c r="H21" s="140"/>
    </row>
    <row r="22" spans="1:8" x14ac:dyDescent="0.2">
      <c r="A22" s="2" t="s">
        <v>616</v>
      </c>
      <c r="B22" s="621" t="s">
        <v>889</v>
      </c>
      <c r="C22" s="457" t="s">
        <v>890</v>
      </c>
      <c r="D22" s="53">
        <v>20</v>
      </c>
      <c r="E22" s="53">
        <v>14</v>
      </c>
      <c r="F22" s="53">
        <v>17</v>
      </c>
      <c r="G22" s="53">
        <v>17</v>
      </c>
      <c r="H22" s="324">
        <v>21</v>
      </c>
    </row>
    <row r="23" spans="1:8" x14ac:dyDescent="0.2">
      <c r="A23" s="2" t="s">
        <v>617</v>
      </c>
      <c r="B23" s="627" t="s">
        <v>891</v>
      </c>
      <c r="C23" s="469" t="s">
        <v>890</v>
      </c>
      <c r="D23" s="61">
        <v>20</v>
      </c>
      <c r="E23" s="61">
        <v>18</v>
      </c>
      <c r="F23" s="61">
        <v>18</v>
      </c>
      <c r="G23" s="61">
        <v>15</v>
      </c>
      <c r="H23" s="325">
        <v>17</v>
      </c>
    </row>
    <row r="24" spans="1:8" x14ac:dyDescent="0.2">
      <c r="A24" s="2" t="s">
        <v>618</v>
      </c>
      <c r="B24" s="623" t="s">
        <v>1204</v>
      </c>
      <c r="C24" s="624"/>
      <c r="D24" s="174"/>
      <c r="E24" s="174"/>
      <c r="F24" s="174"/>
      <c r="G24" s="174"/>
      <c r="H24" s="140"/>
    </row>
    <row r="25" spans="1:8" x14ac:dyDescent="0.2">
      <c r="A25" s="2" t="s">
        <v>619</v>
      </c>
      <c r="B25" s="449" t="s">
        <v>1205</v>
      </c>
      <c r="C25" s="457" t="s">
        <v>890</v>
      </c>
      <c r="D25" s="53">
        <v>46</v>
      </c>
      <c r="E25" s="53">
        <v>47</v>
      </c>
      <c r="F25" s="53">
        <v>52</v>
      </c>
      <c r="G25" s="53">
        <v>43</v>
      </c>
      <c r="H25" s="324">
        <v>40</v>
      </c>
    </row>
    <row r="26" spans="1:8" x14ac:dyDescent="0.2">
      <c r="A26" s="2" t="s">
        <v>620</v>
      </c>
      <c r="B26" s="625" t="s">
        <v>1206</v>
      </c>
      <c r="C26" s="469" t="s">
        <v>890</v>
      </c>
      <c r="D26" s="255">
        <v>18</v>
      </c>
      <c r="E26" s="255">
        <v>13</v>
      </c>
      <c r="F26" s="255">
        <v>15</v>
      </c>
      <c r="G26" s="255">
        <v>14</v>
      </c>
      <c r="H26" s="325">
        <v>12</v>
      </c>
    </row>
    <row r="48" ht="20.5" customHeight="1" x14ac:dyDescent="0.2"/>
    <row r="49" ht="20.5" customHeight="1" x14ac:dyDescent="0.2"/>
    <row r="50" ht="20.5" customHeight="1" x14ac:dyDescent="0.2"/>
    <row r="51" ht="20.5" customHeight="1" x14ac:dyDescent="0.2"/>
    <row r="52" ht="20.5" customHeight="1" x14ac:dyDescent="0.2"/>
    <row r="53" ht="20.5" customHeight="1" x14ac:dyDescent="0.2"/>
    <row r="54" ht="20.5" customHeight="1" x14ac:dyDescent="0.2"/>
    <row r="55" ht="20.5" customHeight="1" x14ac:dyDescent="0.2"/>
    <row r="56" ht="20.5" customHeight="1" x14ac:dyDescent="0.2"/>
    <row r="57" ht="20.5" customHeight="1" x14ac:dyDescent="0.2"/>
    <row r="58" ht="20.5" customHeight="1" x14ac:dyDescent="0.2"/>
    <row r="59" ht="20.5" customHeight="1" x14ac:dyDescent="0.2"/>
    <row r="60" ht="20.5" customHeight="1" x14ac:dyDescent="0.2"/>
    <row r="61" ht="20.5" customHeight="1" x14ac:dyDescent="0.2"/>
    <row r="62" ht="20.5" customHeight="1" x14ac:dyDescent="0.2"/>
    <row r="63" ht="20.5" customHeight="1" x14ac:dyDescent="0.2"/>
    <row r="64" ht="20.5" customHeight="1" x14ac:dyDescent="0.2"/>
    <row r="65" ht="20.5" customHeight="1" x14ac:dyDescent="0.2"/>
    <row r="66" ht="20.5" customHeight="1" x14ac:dyDescent="0.2"/>
    <row r="67" ht="20.5" customHeight="1" x14ac:dyDescent="0.2"/>
    <row r="68" ht="20.5" customHeight="1" x14ac:dyDescent="0.2"/>
    <row r="69" ht="20.5" customHeight="1" x14ac:dyDescent="0.2"/>
  </sheetData>
  <sheetProtection algorithmName="SHA-512" hashValue="lZmvy9ZbBqGU+69Uk5xHGzAt2KDudS6uH/AzZq4LtYMGxR7hrH2zg9xLs+CTw96Rs/+6CS3jJG/D/YGe80v/Sw==" saltValue="576Ukpm70lprZ/RY/5ThZg==" spinCount="100000" sheet="1" objects="1" scenarios="1"/>
  <mergeCells count="1">
    <mergeCell ref="B5:H5"/>
  </mergeCells>
  <hyperlinks>
    <hyperlink ref="B3" location="Content!A1" display="Content!A1" xr:uid="{6BB57EFE-7DDE-E346-BA7C-9020C117782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12DB-544A-B447-8F15-842AC5DF2226}">
  <dimension ref="A1:H47"/>
  <sheetViews>
    <sheetView showGridLines="0" workbookViewId="0">
      <selection activeCell="F24" sqref="F24"/>
    </sheetView>
  </sheetViews>
  <sheetFormatPr baseColWidth="10" defaultColWidth="8.6640625" defaultRowHeight="16" x14ac:dyDescent="0.2"/>
  <cols>
    <col min="1" max="1" width="4.5" style="183" customWidth="1"/>
    <col min="2" max="2" width="75.5" style="239" customWidth="1"/>
    <col min="3" max="3" width="28.5" style="120" customWidth="1"/>
    <col min="4" max="8" width="25.5" style="124" customWidth="1"/>
    <col min="9" max="9" width="8.6640625" style="73" bestFit="1"/>
    <col min="10" max="16384" width="8.6640625" style="73"/>
  </cols>
  <sheetData>
    <row r="1" spans="1:8" s="183" customFormat="1" x14ac:dyDescent="0.2">
      <c r="A1" s="185">
        <v>1</v>
      </c>
      <c r="B1" s="256">
        <v>2</v>
      </c>
      <c r="C1" s="256">
        <v>3</v>
      </c>
      <c r="D1" s="185">
        <v>4</v>
      </c>
      <c r="E1" s="185">
        <v>5</v>
      </c>
      <c r="F1" s="185">
        <v>6</v>
      </c>
      <c r="G1" s="185">
        <v>7</v>
      </c>
      <c r="H1" s="185">
        <v>7</v>
      </c>
    </row>
    <row r="2" spans="1:8" ht="61.5" customHeight="1" x14ac:dyDescent="0.2"/>
    <row r="3" spans="1:8" ht="20" x14ac:dyDescent="0.2">
      <c r="A3" s="2" t="s">
        <v>623</v>
      </c>
      <c r="B3" s="3" t="str" cm="1">
        <f t="array" ref="B3">_xlfn.IFS([1]Content_!$D$7=1,VLOOKUP([1]HSE!$A3,[1]Translation!$A:$S,[1]HSE!B$1,FALSE),[1]Content_!$D$7=2,VLOOKUP([1]HSE!$A3,[1]Translation!$A:$S,[1]HSE!B$1+6,FALSE),[1]Content_!$D$7=3,VLOOKUP([1]HSE!$A3,[1]Translation!$A:$S,[1]HSE!B$1+12,FALSE))</f>
        <v>Охрана труда и производственная безопасность</v>
      </c>
      <c r="C3" s="257"/>
      <c r="D3" s="187"/>
      <c r="E3" s="187"/>
      <c r="F3" s="187"/>
      <c r="G3" s="187"/>
      <c r="H3" s="187"/>
    </row>
    <row r="4" spans="1:8" ht="18" x14ac:dyDescent="0.2">
      <c r="A4" s="2" t="s">
        <v>624</v>
      </c>
      <c r="B4" s="258"/>
      <c r="C4" s="257"/>
      <c r="D4" s="187"/>
      <c r="E4" s="187"/>
      <c r="F4" s="187"/>
      <c r="G4" s="187"/>
      <c r="H4" s="187"/>
    </row>
    <row r="5" spans="1:8" ht="54" customHeight="1" x14ac:dyDescent="0.2">
      <c r="A5" s="2" t="s">
        <v>625</v>
      </c>
      <c r="B5" s="694" t="s">
        <v>1378</v>
      </c>
      <c r="C5" s="694"/>
      <c r="D5" s="694"/>
      <c r="E5" s="694"/>
      <c r="F5" s="694"/>
      <c r="G5" s="694"/>
      <c r="H5" s="694"/>
    </row>
    <row r="6" spans="1:8" x14ac:dyDescent="0.2">
      <c r="A6" s="2" t="s">
        <v>626</v>
      </c>
      <c r="B6" s="18"/>
      <c r="D6" s="120"/>
      <c r="E6" s="120"/>
      <c r="F6" s="120"/>
      <c r="G6" s="120"/>
      <c r="H6" s="120"/>
    </row>
    <row r="7" spans="1:8" s="192" customFormat="1" ht="17" x14ac:dyDescent="0.2">
      <c r="A7" s="2" t="s">
        <v>627</v>
      </c>
      <c r="B7" s="628" t="s">
        <v>1209</v>
      </c>
      <c r="C7" s="572" t="s">
        <v>1000</v>
      </c>
      <c r="D7" s="215">
        <v>2020</v>
      </c>
      <c r="E7" s="215">
        <v>2021</v>
      </c>
      <c r="F7" s="215">
        <v>2022</v>
      </c>
      <c r="G7" s="215">
        <v>2023</v>
      </c>
      <c r="H7" s="215">
        <v>2024</v>
      </c>
    </row>
    <row r="8" spans="1:8" s="192" customFormat="1" ht="17" x14ac:dyDescent="0.2">
      <c r="A8" s="2" t="s">
        <v>628</v>
      </c>
      <c r="B8" s="452" t="s">
        <v>1210</v>
      </c>
      <c r="C8" s="629">
        <v>0</v>
      </c>
      <c r="D8" s="259"/>
      <c r="E8" s="259"/>
      <c r="F8" s="259"/>
      <c r="G8" s="259"/>
      <c r="H8" s="259"/>
    </row>
    <row r="9" spans="1:8" x14ac:dyDescent="0.2">
      <c r="A9" s="2" t="s">
        <v>629</v>
      </c>
      <c r="B9" s="615" t="s">
        <v>1211</v>
      </c>
      <c r="C9" s="457" t="s">
        <v>888</v>
      </c>
      <c r="D9" s="175">
        <v>269616</v>
      </c>
      <c r="E9" s="175">
        <v>258823</v>
      </c>
      <c r="F9" s="175">
        <v>261361</v>
      </c>
      <c r="G9" s="175">
        <v>267276</v>
      </c>
      <c r="H9" s="326">
        <v>263942</v>
      </c>
    </row>
    <row r="10" spans="1:8" ht="30" x14ac:dyDescent="0.2">
      <c r="A10" s="2" t="s">
        <v>630</v>
      </c>
      <c r="B10" s="615" t="s">
        <v>1212</v>
      </c>
      <c r="C10" s="457" t="s">
        <v>888</v>
      </c>
      <c r="D10" s="175">
        <v>120696</v>
      </c>
      <c r="E10" s="175">
        <v>123827</v>
      </c>
      <c r="F10" s="175">
        <v>135423</v>
      </c>
      <c r="G10" s="175">
        <v>150623</v>
      </c>
      <c r="H10" s="326">
        <v>263266</v>
      </c>
    </row>
    <row r="11" spans="1:8" ht="30" x14ac:dyDescent="0.2">
      <c r="A11" s="2" t="s">
        <v>631</v>
      </c>
      <c r="B11" s="615" t="s">
        <v>1213</v>
      </c>
      <c r="C11" s="457" t="s">
        <v>992</v>
      </c>
      <c r="D11" s="260">
        <v>33</v>
      </c>
      <c r="E11" s="260">
        <v>40</v>
      </c>
      <c r="F11" s="260">
        <v>69</v>
      </c>
      <c r="G11" s="260">
        <v>78</v>
      </c>
      <c r="H11" s="325">
        <v>81</v>
      </c>
    </row>
    <row r="12" spans="1:8" x14ac:dyDescent="0.2">
      <c r="A12" s="2" t="s">
        <v>632</v>
      </c>
      <c r="B12" s="212"/>
      <c r="C12" s="213"/>
      <c r="D12" s="261"/>
      <c r="E12" s="261"/>
      <c r="F12" s="261"/>
      <c r="G12" s="261"/>
      <c r="H12" s="261"/>
    </row>
    <row r="13" spans="1:8" ht="17" x14ac:dyDescent="0.2">
      <c r="A13" s="2" t="s">
        <v>633</v>
      </c>
      <c r="B13" s="628" t="s">
        <v>1214</v>
      </c>
      <c r="C13" s="572" t="s">
        <v>1000</v>
      </c>
      <c r="D13" s="215">
        <v>2020</v>
      </c>
      <c r="E13" s="168">
        <v>2021</v>
      </c>
      <c r="F13" s="168">
        <v>2022</v>
      </c>
      <c r="G13" s="168">
        <v>2023</v>
      </c>
      <c r="H13" s="215">
        <v>2024</v>
      </c>
    </row>
    <row r="14" spans="1:8" ht="17" x14ac:dyDescent="0.2">
      <c r="A14" s="2" t="s">
        <v>634</v>
      </c>
      <c r="B14" s="452" t="s">
        <v>1215</v>
      </c>
      <c r="C14" s="629">
        <v>0</v>
      </c>
      <c r="D14" s="259"/>
      <c r="E14" s="262"/>
      <c r="F14" s="262"/>
      <c r="G14" s="262"/>
      <c r="H14" s="350"/>
    </row>
    <row r="15" spans="1:8" x14ac:dyDescent="0.2">
      <c r="A15" s="2" t="s">
        <v>635</v>
      </c>
      <c r="B15" s="615" t="s">
        <v>1216</v>
      </c>
      <c r="C15" s="457" t="s">
        <v>888</v>
      </c>
      <c r="D15" s="204">
        <v>122</v>
      </c>
      <c r="E15" s="263">
        <v>133</v>
      </c>
      <c r="F15" s="263">
        <v>111</v>
      </c>
      <c r="G15" s="263">
        <v>120</v>
      </c>
      <c r="H15" s="324">
        <v>94</v>
      </c>
    </row>
    <row r="16" spans="1:8" x14ac:dyDescent="0.2">
      <c r="A16" s="2" t="s">
        <v>636</v>
      </c>
      <c r="B16" s="615" t="s">
        <v>1217</v>
      </c>
      <c r="C16" s="457" t="s">
        <v>888</v>
      </c>
      <c r="D16" s="204">
        <v>11</v>
      </c>
      <c r="E16" s="204">
        <v>14</v>
      </c>
      <c r="F16" s="204">
        <v>12</v>
      </c>
      <c r="G16" s="204">
        <v>11</v>
      </c>
      <c r="H16" s="324">
        <v>12</v>
      </c>
    </row>
    <row r="17" spans="1:8" x14ac:dyDescent="0.2">
      <c r="A17" s="2" t="s">
        <v>637</v>
      </c>
      <c r="B17" s="616" t="s">
        <v>1218</v>
      </c>
      <c r="C17" s="469" t="s">
        <v>888</v>
      </c>
      <c r="D17" s="71" t="s">
        <v>153</v>
      </c>
      <c r="E17" s="71" t="s">
        <v>153</v>
      </c>
      <c r="F17" s="71">
        <v>54</v>
      </c>
      <c r="G17" s="71">
        <v>48</v>
      </c>
      <c r="H17" s="325">
        <v>47</v>
      </c>
    </row>
    <row r="18" spans="1:8" x14ac:dyDescent="0.2">
      <c r="A18" s="2" t="s">
        <v>638</v>
      </c>
      <c r="B18" s="615" t="s">
        <v>1219</v>
      </c>
      <c r="C18" s="631" t="s">
        <v>1220</v>
      </c>
      <c r="D18" s="204">
        <v>0.24</v>
      </c>
      <c r="E18" s="204">
        <v>0.24</v>
      </c>
      <c r="F18" s="204">
        <v>0.24</v>
      </c>
      <c r="G18" s="204">
        <v>0.26</v>
      </c>
      <c r="H18" s="324">
        <v>0.2</v>
      </c>
    </row>
    <row r="19" spans="1:8" x14ac:dyDescent="0.2">
      <c r="A19" s="2" t="s">
        <v>639</v>
      </c>
      <c r="B19" s="615" t="s">
        <v>1221</v>
      </c>
      <c r="C19" s="631" t="s">
        <v>1220</v>
      </c>
      <c r="D19" s="204">
        <v>0.02</v>
      </c>
      <c r="E19" s="204">
        <v>0.03</v>
      </c>
      <c r="F19" s="204">
        <v>0.03</v>
      </c>
      <c r="G19" s="204">
        <v>0.02</v>
      </c>
      <c r="H19" s="324">
        <v>0.03</v>
      </c>
    </row>
    <row r="20" spans="1:8" x14ac:dyDescent="0.2">
      <c r="A20" s="2" t="s">
        <v>640</v>
      </c>
      <c r="B20" s="615" t="s">
        <v>1222</v>
      </c>
      <c r="C20" s="631" t="s">
        <v>1220</v>
      </c>
      <c r="D20" s="264" t="s">
        <v>153</v>
      </c>
      <c r="E20" s="264" t="s">
        <v>153</v>
      </c>
      <c r="F20" s="264">
        <v>0.11888279052218048</v>
      </c>
      <c r="G20" s="264">
        <v>0.10442332297811242</v>
      </c>
      <c r="H20" s="324">
        <v>0.1</v>
      </c>
    </row>
    <row r="21" spans="1:8" x14ac:dyDescent="0.2">
      <c r="A21" s="2" t="s">
        <v>641</v>
      </c>
      <c r="B21" s="615" t="s">
        <v>1223</v>
      </c>
      <c r="C21" s="631" t="s">
        <v>1224</v>
      </c>
      <c r="D21" s="264">
        <v>0.24</v>
      </c>
      <c r="E21" s="264">
        <v>0.22</v>
      </c>
      <c r="F21" s="264">
        <v>0.16</v>
      </c>
      <c r="G21" s="264">
        <v>0.14000000000000001</v>
      </c>
      <c r="H21" s="353">
        <v>0.13</v>
      </c>
    </row>
    <row r="22" spans="1:8" x14ac:dyDescent="0.2">
      <c r="A22" s="2" t="s">
        <v>642</v>
      </c>
      <c r="B22" s="616" t="s">
        <v>994</v>
      </c>
      <c r="C22" s="630" t="s">
        <v>1220</v>
      </c>
      <c r="D22" s="260">
        <v>489865338.80000001</v>
      </c>
      <c r="E22" s="260">
        <v>462456158.5</v>
      </c>
      <c r="F22" s="260">
        <v>454228907</v>
      </c>
      <c r="G22" s="260">
        <v>459667425.16000003</v>
      </c>
      <c r="H22" s="317">
        <v>464406146</v>
      </c>
    </row>
    <row r="23" spans="1:8" ht="16" customHeight="1" x14ac:dyDescent="0.2">
      <c r="A23" s="2" t="s">
        <v>643</v>
      </c>
      <c r="B23" s="695" t="s">
        <v>1245</v>
      </c>
      <c r="C23" s="695"/>
      <c r="D23" s="695"/>
      <c r="E23" s="695"/>
      <c r="F23" s="695"/>
      <c r="G23" s="695"/>
      <c r="H23" s="265"/>
    </row>
    <row r="24" spans="1:8" x14ac:dyDescent="0.2">
      <c r="A24" s="2" t="s">
        <v>644</v>
      </c>
      <c r="B24" s="266"/>
      <c r="D24" s="267"/>
      <c r="E24" s="267"/>
      <c r="F24" s="267"/>
      <c r="G24" s="267"/>
      <c r="H24" s="267"/>
    </row>
    <row r="25" spans="1:8" ht="17" x14ac:dyDescent="0.2">
      <c r="A25" s="2" t="s">
        <v>645</v>
      </c>
      <c r="B25" s="571" t="s">
        <v>1225</v>
      </c>
      <c r="C25" s="531" t="s">
        <v>1000</v>
      </c>
      <c r="D25" s="168">
        <v>2020</v>
      </c>
      <c r="E25" s="168">
        <v>2021</v>
      </c>
      <c r="F25" s="168">
        <v>2022</v>
      </c>
      <c r="G25" s="168">
        <v>2023</v>
      </c>
      <c r="H25" s="215">
        <v>2024</v>
      </c>
    </row>
    <row r="26" spans="1:8" x14ac:dyDescent="0.2">
      <c r="A26" s="2" t="s">
        <v>646</v>
      </c>
      <c r="B26" s="633" t="s">
        <v>1226</v>
      </c>
      <c r="C26" s="634" t="s">
        <v>1227</v>
      </c>
      <c r="D26" s="268">
        <v>68</v>
      </c>
      <c r="E26" s="268">
        <v>79</v>
      </c>
      <c r="F26" s="268">
        <v>68</v>
      </c>
      <c r="G26" s="268">
        <v>82</v>
      </c>
      <c r="H26" s="351">
        <v>71</v>
      </c>
    </row>
    <row r="27" spans="1:8" x14ac:dyDescent="0.2">
      <c r="A27" s="2" t="s">
        <v>647</v>
      </c>
      <c r="B27" s="616" t="s">
        <v>1228</v>
      </c>
      <c r="C27" s="630" t="s">
        <v>992</v>
      </c>
      <c r="D27" s="269">
        <v>0.04</v>
      </c>
      <c r="E27" s="269">
        <v>7.0000000000000007E-2</v>
      </c>
      <c r="F27" s="269">
        <v>7.0000000000000007E-2</v>
      </c>
      <c r="G27" s="269">
        <v>0.25</v>
      </c>
      <c r="H27" s="352">
        <v>0.06</v>
      </c>
    </row>
    <row r="28" spans="1:8" x14ac:dyDescent="0.2">
      <c r="A28" s="2" t="s">
        <v>648</v>
      </c>
      <c r="B28" s="632"/>
      <c r="C28" s="475"/>
      <c r="D28" s="267"/>
      <c r="E28" s="267"/>
      <c r="F28" s="267"/>
      <c r="G28" s="267"/>
      <c r="H28" s="267"/>
    </row>
    <row r="29" spans="1:8" ht="17" x14ac:dyDescent="0.2">
      <c r="A29" s="2" t="s">
        <v>649</v>
      </c>
      <c r="B29" s="571" t="s">
        <v>1229</v>
      </c>
      <c r="C29" s="531" t="s">
        <v>1000</v>
      </c>
      <c r="D29" s="168">
        <v>2020</v>
      </c>
      <c r="E29" s="168">
        <v>2021</v>
      </c>
      <c r="F29" s="168">
        <v>2022</v>
      </c>
      <c r="G29" s="168">
        <v>2023</v>
      </c>
      <c r="H29" s="215">
        <v>2024</v>
      </c>
    </row>
    <row r="30" spans="1:8" ht="30" x14ac:dyDescent="0.2">
      <c r="A30" s="2" t="s">
        <v>650</v>
      </c>
      <c r="B30" s="633" t="s">
        <v>1230</v>
      </c>
      <c r="C30" s="457" t="s">
        <v>888</v>
      </c>
      <c r="D30" s="68" t="s">
        <v>153</v>
      </c>
      <c r="E30" s="69">
        <v>53</v>
      </c>
      <c r="F30" s="69">
        <v>27</v>
      </c>
      <c r="G30" s="69">
        <v>45</v>
      </c>
      <c r="H30" s="324">
        <v>30</v>
      </c>
    </row>
    <row r="31" spans="1:8" x14ac:dyDescent="0.2">
      <c r="A31" s="2" t="s">
        <v>651</v>
      </c>
      <c r="B31" s="615" t="s">
        <v>1231</v>
      </c>
      <c r="C31" s="457" t="s">
        <v>888</v>
      </c>
      <c r="D31" s="175" t="s">
        <v>153</v>
      </c>
      <c r="E31" s="175">
        <v>108501</v>
      </c>
      <c r="F31" s="175">
        <v>23958</v>
      </c>
      <c r="G31" s="175">
        <v>12441</v>
      </c>
      <c r="H31" s="326">
        <v>12473</v>
      </c>
    </row>
    <row r="32" spans="1:8" ht="30" x14ac:dyDescent="0.2">
      <c r="A32" s="2" t="s">
        <v>652</v>
      </c>
      <c r="B32" s="616" t="s">
        <v>1232</v>
      </c>
      <c r="C32" s="469" t="s">
        <v>888</v>
      </c>
      <c r="D32" s="260" t="s">
        <v>153</v>
      </c>
      <c r="E32" s="260">
        <v>193026</v>
      </c>
      <c r="F32" s="260">
        <v>201463</v>
      </c>
      <c r="G32" s="260">
        <v>150537</v>
      </c>
      <c r="H32" s="317">
        <v>171109</v>
      </c>
    </row>
    <row r="33" spans="1:8" x14ac:dyDescent="0.2">
      <c r="A33" s="2" t="s">
        <v>653</v>
      </c>
      <c r="B33" s="569"/>
      <c r="C33" s="570"/>
      <c r="D33" s="261"/>
      <c r="E33" s="261"/>
      <c r="F33" s="261"/>
      <c r="G33" s="261"/>
      <c r="H33" s="261"/>
    </row>
    <row r="34" spans="1:8" ht="17" x14ac:dyDescent="0.2">
      <c r="A34" s="2" t="s">
        <v>654</v>
      </c>
      <c r="B34" s="571" t="s">
        <v>1233</v>
      </c>
      <c r="C34" s="531" t="s">
        <v>1000</v>
      </c>
      <c r="D34" s="168">
        <v>2020</v>
      </c>
      <c r="E34" s="168">
        <v>2021</v>
      </c>
      <c r="F34" s="168">
        <v>2022</v>
      </c>
      <c r="G34" s="168">
        <v>2023</v>
      </c>
      <c r="H34" s="215">
        <v>2024</v>
      </c>
    </row>
    <row r="35" spans="1:8" x14ac:dyDescent="0.2">
      <c r="A35" s="2" t="s">
        <v>655</v>
      </c>
      <c r="B35" s="633" t="s">
        <v>1234</v>
      </c>
      <c r="C35" s="634" t="s">
        <v>1235</v>
      </c>
      <c r="D35" s="270">
        <v>90</v>
      </c>
      <c r="E35" s="270">
        <v>103</v>
      </c>
      <c r="F35" s="270">
        <v>106</v>
      </c>
      <c r="G35" s="270">
        <v>93</v>
      </c>
      <c r="H35" s="324">
        <v>62</v>
      </c>
    </row>
    <row r="36" spans="1:8" x14ac:dyDescent="0.2">
      <c r="A36" s="2" t="s">
        <v>656</v>
      </c>
      <c r="B36" s="615" t="s">
        <v>1236</v>
      </c>
      <c r="C36" s="631" t="s">
        <v>1235</v>
      </c>
      <c r="D36" s="175">
        <v>5</v>
      </c>
      <c r="E36" s="175">
        <v>13</v>
      </c>
      <c r="F36" s="175">
        <v>7</v>
      </c>
      <c r="G36" s="175" t="s">
        <v>153</v>
      </c>
      <c r="H36" s="324" t="s">
        <v>153</v>
      </c>
    </row>
    <row r="37" spans="1:8" x14ac:dyDescent="0.2">
      <c r="A37" s="2" t="s">
        <v>657</v>
      </c>
      <c r="B37" s="635" t="s">
        <v>1237</v>
      </c>
      <c r="C37" s="636" t="s">
        <v>888</v>
      </c>
      <c r="D37" s="271">
        <v>327</v>
      </c>
      <c r="E37" s="271">
        <v>284</v>
      </c>
      <c r="F37" s="271">
        <v>334</v>
      </c>
      <c r="G37" s="271">
        <v>1013</v>
      </c>
      <c r="H37" s="325">
        <v>723</v>
      </c>
    </row>
    <row r="38" spans="1:8" x14ac:dyDescent="0.2">
      <c r="A38" s="2" t="s">
        <v>658</v>
      </c>
      <c r="B38" s="615"/>
      <c r="C38" s="631"/>
      <c r="D38" s="175"/>
      <c r="E38" s="175"/>
      <c r="F38" s="175"/>
      <c r="G38" s="175"/>
      <c r="H38" s="175"/>
    </row>
    <row r="39" spans="1:8" x14ac:dyDescent="0.2">
      <c r="A39" s="2" t="s">
        <v>659</v>
      </c>
      <c r="B39" s="637" t="s">
        <v>1238</v>
      </c>
      <c r="C39" s="637"/>
      <c r="D39" s="275"/>
      <c r="E39" s="275"/>
      <c r="F39" s="275"/>
      <c r="G39" s="275"/>
      <c r="H39" s="272"/>
    </row>
    <row r="40" spans="1:8" x14ac:dyDescent="0.2">
      <c r="A40" s="2" t="s">
        <v>660</v>
      </c>
      <c r="B40" s="569"/>
      <c r="C40" s="570"/>
      <c r="D40" s="261"/>
      <c r="E40" s="261"/>
      <c r="F40" s="261"/>
      <c r="G40" s="261"/>
      <c r="H40" s="261"/>
    </row>
    <row r="41" spans="1:8" ht="17" x14ac:dyDescent="0.2">
      <c r="A41" s="2" t="s">
        <v>661</v>
      </c>
      <c r="B41" s="571" t="s">
        <v>1239</v>
      </c>
      <c r="C41" s="531" t="s">
        <v>1000</v>
      </c>
      <c r="D41" s="168">
        <v>2020</v>
      </c>
      <c r="E41" s="168">
        <v>2021</v>
      </c>
      <c r="F41" s="168">
        <v>2022</v>
      </c>
      <c r="G41" s="168">
        <v>2023</v>
      </c>
      <c r="H41" s="215">
        <v>2024</v>
      </c>
    </row>
    <row r="42" spans="1:8" ht="34" x14ac:dyDescent="0.2">
      <c r="A42" s="2" t="s">
        <v>662</v>
      </c>
      <c r="B42" s="638" t="s">
        <v>1240</v>
      </c>
      <c r="C42" s="639" t="s">
        <v>1241</v>
      </c>
      <c r="D42" s="273">
        <v>122.4</v>
      </c>
      <c r="E42" s="273">
        <v>99.8</v>
      </c>
      <c r="F42" s="273">
        <v>124.96865138347999</v>
      </c>
      <c r="G42" s="273">
        <v>108.74848472422001</v>
      </c>
      <c r="H42" s="322">
        <v>118.95</v>
      </c>
    </row>
    <row r="43" spans="1:8" x14ac:dyDescent="0.2">
      <c r="A43" s="2" t="s">
        <v>663</v>
      </c>
      <c r="B43" s="615" t="s">
        <v>1242</v>
      </c>
      <c r="C43" s="631" t="s">
        <v>1241</v>
      </c>
      <c r="D43" s="56">
        <v>19.899999999999999</v>
      </c>
      <c r="E43" s="56">
        <v>22.5</v>
      </c>
      <c r="F43" s="56">
        <v>24.561075045699997</v>
      </c>
      <c r="G43" s="56">
        <v>31.685673781519995</v>
      </c>
      <c r="H43" s="321">
        <v>27.83</v>
      </c>
    </row>
    <row r="44" spans="1:8" x14ac:dyDescent="0.2">
      <c r="A44" s="2" t="s">
        <v>664</v>
      </c>
      <c r="B44" s="615" t="s">
        <v>1243</v>
      </c>
      <c r="C44" s="631" t="s">
        <v>1241</v>
      </c>
      <c r="D44" s="56">
        <v>8.6</v>
      </c>
      <c r="E44" s="56">
        <v>10.199999999999999</v>
      </c>
      <c r="F44" s="56">
        <v>14.559927529599999</v>
      </c>
      <c r="G44" s="56">
        <v>14.122579866060002</v>
      </c>
      <c r="H44" s="321">
        <v>12.46</v>
      </c>
    </row>
    <row r="45" spans="1:8" x14ac:dyDescent="0.2">
      <c r="A45" s="2" t="s">
        <v>665</v>
      </c>
      <c r="B45" s="615" t="s">
        <v>1244</v>
      </c>
      <c r="C45" s="631" t="s">
        <v>1241</v>
      </c>
      <c r="D45" s="56">
        <v>88.4</v>
      </c>
      <c r="E45" s="56">
        <v>60.8</v>
      </c>
      <c r="F45" s="56">
        <v>81.088884535299997</v>
      </c>
      <c r="G45" s="56">
        <v>52.947169166899997</v>
      </c>
      <c r="H45" s="321">
        <v>68.55</v>
      </c>
    </row>
    <row r="46" spans="1:8" x14ac:dyDescent="0.2">
      <c r="A46" s="2" t="s">
        <v>666</v>
      </c>
      <c r="B46" s="615" t="s">
        <v>879</v>
      </c>
      <c r="C46" s="631" t="s">
        <v>1241</v>
      </c>
      <c r="D46" s="56">
        <v>1.9</v>
      </c>
      <c r="E46" s="56">
        <v>2.4</v>
      </c>
      <c r="F46" s="56">
        <v>1.81854176778</v>
      </c>
      <c r="G46" s="56">
        <v>2.0747225935800002</v>
      </c>
      <c r="H46" s="321">
        <v>3.07</v>
      </c>
    </row>
    <row r="47" spans="1:8" x14ac:dyDescent="0.2">
      <c r="A47" s="2" t="s">
        <v>667</v>
      </c>
      <c r="B47" s="635" t="s">
        <v>1023</v>
      </c>
      <c r="C47" s="630" t="s">
        <v>1241</v>
      </c>
      <c r="D47" s="274">
        <v>3.3</v>
      </c>
      <c r="E47" s="274">
        <v>3.6</v>
      </c>
      <c r="F47" s="274">
        <v>2.9402225050999999</v>
      </c>
      <c r="G47" s="274">
        <v>7.91833931616</v>
      </c>
      <c r="H47" s="322">
        <v>7.04</v>
      </c>
    </row>
  </sheetData>
  <sheetProtection algorithmName="SHA-512" hashValue="QGITGsbk2lwpoCaRiZTEB55osVT0l1EQILvRN2D/Ue1pNXK30SOjQVpdk7+O4/xEtG9v/cAvMhVV+5FOCNw6Gw==" saltValue="28Yb77d1DO8mLP5madHUFg==" spinCount="100000" sheet="1" objects="1" scenarios="1"/>
  <mergeCells count="2">
    <mergeCell ref="B5:H5"/>
    <mergeCell ref="B23:G23"/>
  </mergeCells>
  <hyperlinks>
    <hyperlink ref="B3" display="Content!A1" xr:uid="{8DDF51C5-453D-364A-9A6B-222A33F1F6E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1DC4-EC00-AF4B-A5EF-03171307C732}">
  <sheetPr>
    <tabColor rgb="FF002060"/>
  </sheetPr>
  <dimension ref="A1"/>
  <sheetViews>
    <sheetView workbookViewId="0">
      <selection activeCell="B1" sqref="B1:C1048576"/>
    </sheetView>
  </sheetViews>
  <sheetFormatPr baseColWidth="10" defaultRowHeight="16"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89A1-4645-4B41-9E4C-6F9EF01A27F8}">
  <dimension ref="A1:I26"/>
  <sheetViews>
    <sheetView showGridLines="0" workbookViewId="0">
      <selection activeCell="F31" sqref="F31"/>
    </sheetView>
  </sheetViews>
  <sheetFormatPr baseColWidth="10" defaultColWidth="8.83203125" defaultRowHeight="16" x14ac:dyDescent="0.2"/>
  <cols>
    <col min="1" max="1" width="6.6640625" style="5" customWidth="1"/>
    <col min="2" max="2" width="75.5" customWidth="1"/>
    <col min="3" max="3" width="28.5" style="276" customWidth="1"/>
    <col min="4" max="8" width="25.5" style="276" customWidth="1"/>
    <col min="9" max="9" width="10.83203125" customWidth="1"/>
  </cols>
  <sheetData>
    <row r="1" spans="1:9" s="5" customFormat="1" ht="77" customHeight="1" x14ac:dyDescent="0.2">
      <c r="A1" s="279">
        <v>1</v>
      </c>
      <c r="B1" s="279">
        <v>2</v>
      </c>
      <c r="C1" s="279">
        <v>3</v>
      </c>
      <c r="D1" s="279">
        <v>4</v>
      </c>
      <c r="E1" s="279">
        <v>5</v>
      </c>
      <c r="F1" s="279">
        <v>6</v>
      </c>
      <c r="G1" s="279">
        <v>7</v>
      </c>
      <c r="H1" s="279">
        <v>7</v>
      </c>
    </row>
    <row r="2" spans="1:9" ht="19" x14ac:dyDescent="0.25">
      <c r="A2" s="2" t="s">
        <v>668</v>
      </c>
      <c r="B2" s="166" t="str" cm="1">
        <f t="array" ref="B2">_xlfn.IFS([1]Content_!$D$7=1,VLOOKUP('[1]Corporate governance'!$A2,[1]Translation!$A:$S,'[1]Corporate governance'!B$1,FALSE),[1]Content_!$D$7=2,VLOOKUP('[1]Corporate governance'!$A2,[1]Translation!$A:$S,'[1]Corporate governance'!B$1+6,FALSE),[1]Content_!$D$7=3,VLOOKUP('[1]Corporate governance'!$A2,[1]Translation!$A:$S,'[1]Corporate governance'!B$1+12,FALSE))</f>
        <v>Corporate governance</v>
      </c>
      <c r="C2" s="231"/>
      <c r="D2" s="124"/>
      <c r="E2" s="124"/>
      <c r="F2" s="124"/>
      <c r="G2" s="124"/>
      <c r="H2" s="124"/>
      <c r="I2" s="73"/>
    </row>
    <row r="3" spans="1:9" x14ac:dyDescent="0.2">
      <c r="B3" s="73"/>
      <c r="C3" s="124"/>
      <c r="D3" s="124"/>
      <c r="E3" s="124"/>
      <c r="F3" s="124"/>
      <c r="G3" s="124"/>
      <c r="H3" s="124"/>
      <c r="I3" s="73"/>
    </row>
    <row r="4" spans="1:9" x14ac:dyDescent="0.2">
      <c r="A4" s="2" t="s">
        <v>669</v>
      </c>
      <c r="B4" s="640" t="s">
        <v>1246</v>
      </c>
      <c r="C4" s="641" t="s">
        <v>1000</v>
      </c>
      <c r="D4" s="610">
        <v>2020</v>
      </c>
      <c r="E4" s="610">
        <v>2021</v>
      </c>
      <c r="F4" s="531">
        <v>2022</v>
      </c>
      <c r="G4" s="168">
        <v>2023</v>
      </c>
      <c r="H4" s="168">
        <v>2024</v>
      </c>
    </row>
    <row r="5" spans="1:9" x14ac:dyDescent="0.2">
      <c r="A5" s="2" t="s">
        <v>670</v>
      </c>
      <c r="B5" s="562" t="s">
        <v>1247</v>
      </c>
      <c r="C5" s="618"/>
      <c r="D5" s="548"/>
      <c r="E5" s="548"/>
      <c r="F5" s="548"/>
      <c r="G5" s="187"/>
      <c r="H5" s="194"/>
    </row>
    <row r="6" spans="1:9" x14ac:dyDescent="0.2">
      <c r="A6" s="2" t="s">
        <v>671</v>
      </c>
      <c r="B6" s="642" t="s">
        <v>1248</v>
      </c>
      <c r="C6" s="598"/>
      <c r="D6" s="543" t="s">
        <v>1258</v>
      </c>
      <c r="E6" s="543" t="s">
        <v>1258</v>
      </c>
      <c r="F6" s="543" t="s">
        <v>1258</v>
      </c>
      <c r="G6" s="198" t="str" cm="1">
        <f t="array" ref="G6">_xlfn.IFS([1]Content_!$D$7=1,VLOOKUP('[1]Corporate governance'!$A6,[1]Translation!$A:$S,'[1]Corporate governance'!G$1,FALSE),[1]Content_!$D$7=2,VLOOKUP('[1]Corporate governance'!$A6,[1]Translation!$A:$S,'[1]Corporate governance'!G$1+6,FALSE),[1]Content_!$D$7=3,VLOOKUP('[1]Corporate governance'!$A6,[1]Translation!$A:$S,'[1]Corporate governance'!G$1+12,FALSE))</f>
        <v>Smailov Alikhan Askhanovich</v>
      </c>
      <c r="H6" s="324" t="s">
        <v>693</v>
      </c>
    </row>
    <row r="7" spans="1:9" x14ac:dyDescent="0.2">
      <c r="A7" s="2" t="s">
        <v>672</v>
      </c>
      <c r="B7" s="420" t="s">
        <v>1249</v>
      </c>
      <c r="C7" s="557" t="s">
        <v>888</v>
      </c>
      <c r="D7" s="457">
        <v>4</v>
      </c>
      <c r="E7" s="457">
        <v>4</v>
      </c>
      <c r="F7" s="457">
        <v>3</v>
      </c>
      <c r="G7" s="53">
        <v>3</v>
      </c>
      <c r="H7" s="324">
        <v>4</v>
      </c>
    </row>
    <row r="8" spans="1:9" x14ac:dyDescent="0.2">
      <c r="A8" s="2" t="s">
        <v>673</v>
      </c>
      <c r="B8" s="420" t="s">
        <v>1250</v>
      </c>
      <c r="C8" s="557" t="s">
        <v>890</v>
      </c>
      <c r="D8" s="457">
        <v>57</v>
      </c>
      <c r="E8" s="457">
        <v>50</v>
      </c>
      <c r="F8" s="457">
        <v>43</v>
      </c>
      <c r="G8" s="53">
        <v>43</v>
      </c>
      <c r="H8" s="324">
        <v>57</v>
      </c>
    </row>
    <row r="9" spans="1:9" ht="30" x14ac:dyDescent="0.2">
      <c r="A9" s="2" t="s">
        <v>674</v>
      </c>
      <c r="B9" s="420" t="s">
        <v>1251</v>
      </c>
      <c r="C9" s="557"/>
      <c r="D9" s="457" t="s">
        <v>1259</v>
      </c>
      <c r="E9" s="457" t="s">
        <v>1260</v>
      </c>
      <c r="F9" s="457" t="s">
        <v>1260</v>
      </c>
      <c r="G9" s="53" t="str" cm="1">
        <f t="array" ref="G9">_xlfn.IFS([1]Content_!$D$7=1,VLOOKUP('[1]Corporate governance'!$A9,[1]Translation!$A:$S,'[1]Corporate governance'!G$1,FALSE),[1]Content_!$D$7=2,VLOOKUP('[1]Corporate governance'!$A9,[1]Translation!$A:$S,'[1]Corporate governance'!G$1+6,FALSE),[1]Content_!$D$7=3,VLOOKUP('[1]Corporate governance'!$A9,[1]Translation!$A:$S,'[1]Corporate governance'!G$1+12,FALSE))</f>
        <v>Zhakupov Nurlan Karshagovich</v>
      </c>
      <c r="H9" s="324" t="s">
        <v>675</v>
      </c>
    </row>
    <row r="10" spans="1:9" x14ac:dyDescent="0.2">
      <c r="A10" s="2" t="s">
        <v>676</v>
      </c>
      <c r="B10" s="643" t="s">
        <v>1252</v>
      </c>
      <c r="C10" s="600" t="s">
        <v>1253</v>
      </c>
      <c r="D10" s="469">
        <v>15</v>
      </c>
      <c r="E10" s="469">
        <v>10</v>
      </c>
      <c r="F10" s="469">
        <v>18</v>
      </c>
      <c r="G10" s="61">
        <v>20</v>
      </c>
      <c r="H10" s="325">
        <v>17</v>
      </c>
    </row>
    <row r="11" spans="1:9" x14ac:dyDescent="0.2">
      <c r="A11" s="2" t="s">
        <v>677</v>
      </c>
      <c r="B11" s="415"/>
      <c r="C11" s="644"/>
      <c r="D11" s="124"/>
      <c r="E11" s="124"/>
      <c r="F11" s="124"/>
      <c r="G11" s="124"/>
      <c r="H11" s="124"/>
      <c r="I11" s="73"/>
    </row>
    <row r="12" spans="1:9" x14ac:dyDescent="0.2">
      <c r="A12" s="2" t="s">
        <v>678</v>
      </c>
      <c r="B12" s="640" t="s">
        <v>900</v>
      </c>
      <c r="C12" s="641" t="s">
        <v>1000</v>
      </c>
      <c r="D12" s="168">
        <v>2024</v>
      </c>
    </row>
    <row r="13" spans="1:9" x14ac:dyDescent="0.2">
      <c r="A13" s="2" t="s">
        <v>679</v>
      </c>
      <c r="B13" s="645" t="s">
        <v>1254</v>
      </c>
      <c r="C13" s="645"/>
      <c r="D13" s="193"/>
    </row>
    <row r="14" spans="1:9" x14ac:dyDescent="0.2">
      <c r="A14" s="2" t="s">
        <v>680</v>
      </c>
      <c r="B14" s="646" t="s">
        <v>899</v>
      </c>
      <c r="C14" s="647">
        <v>0</v>
      </c>
      <c r="D14" s="278"/>
    </row>
    <row r="15" spans="1:9" x14ac:dyDescent="0.2">
      <c r="A15" s="2" t="s">
        <v>681</v>
      </c>
      <c r="B15" s="648" t="s">
        <v>889</v>
      </c>
      <c r="C15" s="557" t="s">
        <v>888</v>
      </c>
      <c r="D15" s="354">
        <v>5</v>
      </c>
    </row>
    <row r="16" spans="1:9" x14ac:dyDescent="0.2">
      <c r="A16" s="2" t="s">
        <v>682</v>
      </c>
      <c r="B16" s="649" t="s">
        <v>891</v>
      </c>
      <c r="C16" s="600" t="s">
        <v>888</v>
      </c>
      <c r="D16" s="355">
        <v>1</v>
      </c>
    </row>
    <row r="17" spans="1:9" x14ac:dyDescent="0.2">
      <c r="A17" s="2" t="s">
        <v>683</v>
      </c>
      <c r="B17" s="650" t="s">
        <v>893</v>
      </c>
      <c r="C17" s="651">
        <v>0</v>
      </c>
      <c r="D17" s="278"/>
    </row>
    <row r="18" spans="1:9" x14ac:dyDescent="0.2">
      <c r="A18" s="2" t="s">
        <v>684</v>
      </c>
      <c r="B18" s="652" t="s">
        <v>894</v>
      </c>
      <c r="C18" s="557" t="s">
        <v>888</v>
      </c>
      <c r="D18" s="354">
        <v>0</v>
      </c>
    </row>
    <row r="19" spans="1:9" x14ac:dyDescent="0.2">
      <c r="A19" s="2" t="s">
        <v>685</v>
      </c>
      <c r="B19" s="652" t="s">
        <v>896</v>
      </c>
      <c r="C19" s="557" t="s">
        <v>888</v>
      </c>
      <c r="D19" s="356">
        <v>6</v>
      </c>
    </row>
    <row r="20" spans="1:9" x14ac:dyDescent="0.2">
      <c r="A20" s="2" t="s">
        <v>686</v>
      </c>
      <c r="B20" s="653" t="s">
        <v>1178</v>
      </c>
      <c r="C20" s="600" t="s">
        <v>888</v>
      </c>
      <c r="D20" s="357">
        <v>0</v>
      </c>
    </row>
    <row r="21" spans="1:9" x14ac:dyDescent="0.2">
      <c r="A21" s="2" t="s">
        <v>687</v>
      </c>
      <c r="B21" s="494"/>
      <c r="C21" s="477"/>
      <c r="D21" s="124"/>
      <c r="E21" s="124"/>
      <c r="F21" s="124"/>
      <c r="G21" s="124"/>
      <c r="H21" s="124"/>
      <c r="I21" s="73"/>
    </row>
    <row r="22" spans="1:9" x14ac:dyDescent="0.2">
      <c r="A22" s="2" t="s">
        <v>688</v>
      </c>
      <c r="B22" s="640" t="s">
        <v>1255</v>
      </c>
      <c r="C22" s="641" t="s">
        <v>1000</v>
      </c>
      <c r="D22" s="191">
        <v>2020</v>
      </c>
      <c r="E22" s="168">
        <v>2021</v>
      </c>
      <c r="F22" s="191">
        <v>2022</v>
      </c>
      <c r="G22" s="282">
        <v>2023</v>
      </c>
      <c r="H22" s="215">
        <v>2024</v>
      </c>
    </row>
    <row r="23" spans="1:9" x14ac:dyDescent="0.2">
      <c r="A23" s="2" t="s">
        <v>689</v>
      </c>
      <c r="B23" s="654" t="s">
        <v>1256</v>
      </c>
      <c r="C23" s="655" t="s">
        <v>992</v>
      </c>
      <c r="D23" s="198">
        <v>267</v>
      </c>
      <c r="E23" s="198">
        <v>271</v>
      </c>
      <c r="F23" s="198">
        <v>258</v>
      </c>
      <c r="G23" s="176">
        <v>152</v>
      </c>
      <c r="H23" s="324">
        <v>188</v>
      </c>
    </row>
    <row r="24" spans="1:9" x14ac:dyDescent="0.2">
      <c r="A24" s="2" t="s">
        <v>690</v>
      </c>
      <c r="B24" s="420" t="s">
        <v>889</v>
      </c>
      <c r="C24" s="557" t="s">
        <v>992</v>
      </c>
      <c r="D24" s="280">
        <v>258</v>
      </c>
      <c r="E24" s="53">
        <v>262</v>
      </c>
      <c r="F24" s="53">
        <v>248</v>
      </c>
      <c r="G24" s="176">
        <v>130</v>
      </c>
      <c r="H24" s="324">
        <v>159</v>
      </c>
    </row>
    <row r="25" spans="1:9" x14ac:dyDescent="0.2">
      <c r="A25" s="2" t="s">
        <v>691</v>
      </c>
      <c r="B25" s="420" t="s">
        <v>891</v>
      </c>
      <c r="C25" s="557" t="s">
        <v>992</v>
      </c>
      <c r="D25" s="280">
        <v>28</v>
      </c>
      <c r="E25" s="53">
        <v>26</v>
      </c>
      <c r="F25" s="53">
        <v>36</v>
      </c>
      <c r="G25" s="176">
        <v>22</v>
      </c>
      <c r="H25" s="324">
        <v>29</v>
      </c>
    </row>
    <row r="26" spans="1:9" x14ac:dyDescent="0.2">
      <c r="A26" s="2" t="s">
        <v>692</v>
      </c>
      <c r="B26" s="656" t="s">
        <v>1257</v>
      </c>
      <c r="C26" s="657" t="s">
        <v>890</v>
      </c>
      <c r="D26" s="281">
        <v>10</v>
      </c>
      <c r="E26" s="61">
        <v>10</v>
      </c>
      <c r="F26" s="61">
        <v>14</v>
      </c>
      <c r="G26" s="181">
        <v>17</v>
      </c>
      <c r="H26" s="325">
        <v>15</v>
      </c>
    </row>
  </sheetData>
  <sheetProtection algorithmName="SHA-512" hashValue="v8PyfApr9riC72d94m1DbIm5Yx0eAnJhK97wSw905UMKfGOt0/PQbP3BA+DkOvxA5ybnZm+TgDiUwPzwvf5P3g==" saltValue="Omx5M9wXdUu3bEC+GFPHuw==" spinCount="100000" sheet="1" objects="1" scenarios="1"/>
  <hyperlinks>
    <hyperlink ref="B2" display="Content!A1" xr:uid="{38049F73-DFA0-694F-B80A-EF85092FF419}"/>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796F-87E2-AC42-B2F7-4D931C6C7AEB}">
  <dimension ref="A1:G19"/>
  <sheetViews>
    <sheetView showGridLines="0" workbookViewId="0">
      <selection activeCell="D14" sqref="D14"/>
    </sheetView>
  </sheetViews>
  <sheetFormatPr baseColWidth="10" defaultColWidth="8.83203125" defaultRowHeight="16" x14ac:dyDescent="0.2"/>
  <cols>
    <col min="1" max="1" width="6.33203125" style="5" customWidth="1"/>
    <col min="2" max="2" width="75.5" customWidth="1"/>
    <col min="3" max="3" width="28.5" customWidth="1"/>
    <col min="4" max="7" width="25.5" customWidth="1"/>
  </cols>
  <sheetData>
    <row r="1" spans="1:7" s="5" customFormat="1" ht="74" customHeight="1" x14ac:dyDescent="0.2">
      <c r="A1" s="5">
        <v>1</v>
      </c>
      <c r="B1" s="5" t="s">
        <v>842</v>
      </c>
      <c r="C1" s="5">
        <v>3</v>
      </c>
      <c r="D1" s="5">
        <v>5</v>
      </c>
      <c r="E1" s="5">
        <v>6</v>
      </c>
      <c r="F1" s="5">
        <v>7</v>
      </c>
      <c r="G1" s="5">
        <v>7</v>
      </c>
    </row>
    <row r="2" spans="1:7" ht="19" x14ac:dyDescent="0.2">
      <c r="A2" s="2" t="s">
        <v>694</v>
      </c>
      <c r="B2" s="7" t="str" cm="1">
        <f t="array" ref="B2">_xlfn.IFS([1]Content_!$D$7=1,VLOOKUP([1]Financial!$A2,[1]Translation!$A:$S,[1]Financial!B$1,FALSE),[1]Content_!$D$7=2,VLOOKUP([1]Financial!$A2,[1]Translation!$A:$S,[1]Financial!B$1+6,FALSE),[1]Content_!$D$7=3,VLOOKUP([1]Financial!$A2,[1]Translation!$A:$S,[1]Financial!B$1+12,FALSE))</f>
        <v>Economic value created and distributed</v>
      </c>
      <c r="C2" s="17"/>
    </row>
    <row r="3" spans="1:7" x14ac:dyDescent="0.2">
      <c r="A3" s="2" t="s">
        <v>695</v>
      </c>
    </row>
    <row r="4" spans="1:7" x14ac:dyDescent="0.2">
      <c r="A4" s="2" t="s">
        <v>696</v>
      </c>
      <c r="B4" s="291" t="str" cm="1">
        <f t="array" ref="B4">_xlfn.IFS([1]Content_!$D$7=1,VLOOKUP([1]Financial!$A4,[1]Translation!$A:$S,[1]Financial!B$1,FALSE),[1]Content_!$D$7=2,VLOOKUP([1]Financial!$A4,[1]Translation!$A:$S,[1]Financial!B$1+6,FALSE),[1]Content_!$D$7=3,VLOOKUP([1]Financial!$A4,[1]Translation!$A:$S,[1]Financial!B$1+12,FALSE))</f>
        <v>GRI 204-1</v>
      </c>
      <c r="C4" s="133" t="str" cm="1">
        <f t="array" ref="C4">_xlfn.IFS([1]Content_!$D$7=1,VLOOKUP([1]Financial!$A4,[1]Translation!$A:$S,[1]Financial!C$1,FALSE),[1]Content_!$D$7=2,VLOOKUP([1]Financial!$A4,[1]Translation!$A:$S,[1]Financial!C$1+6,FALSE),[1]Content_!$D$7=3,VLOOKUP([1]Financial!$A4,[1]Translation!$A:$S,[1]Financial!C$1+12,FALSE))</f>
        <v>Unit of measurement</v>
      </c>
      <c r="D4" s="282">
        <v>2021</v>
      </c>
      <c r="E4" s="282">
        <v>2022</v>
      </c>
      <c r="F4" s="282">
        <v>2023</v>
      </c>
      <c r="G4" s="282">
        <v>2024</v>
      </c>
    </row>
    <row r="5" spans="1:7" x14ac:dyDescent="0.2">
      <c r="A5" s="2" t="s">
        <v>697</v>
      </c>
      <c r="B5" s="294" t="s">
        <v>739</v>
      </c>
      <c r="C5" s="295"/>
      <c r="D5" s="25"/>
      <c r="E5" s="25"/>
      <c r="F5" s="25"/>
      <c r="G5" s="25"/>
    </row>
    <row r="6" spans="1:7" ht="17" customHeight="1" x14ac:dyDescent="0.2">
      <c r="A6" s="2" t="s">
        <v>698</v>
      </c>
      <c r="B6" s="298" t="s">
        <v>747</v>
      </c>
      <c r="C6" s="298" t="s">
        <v>749</v>
      </c>
      <c r="D6" s="299">
        <v>13179</v>
      </c>
      <c r="E6" s="299">
        <v>16703</v>
      </c>
      <c r="F6" s="299">
        <v>17198</v>
      </c>
      <c r="G6" s="358">
        <v>18470</v>
      </c>
    </row>
    <row r="7" spans="1:7" x14ac:dyDescent="0.2">
      <c r="A7" s="2" t="s">
        <v>699</v>
      </c>
      <c r="B7" s="294" t="s">
        <v>740</v>
      </c>
      <c r="C7" s="295"/>
      <c r="D7" s="296"/>
      <c r="E7" s="296"/>
      <c r="F7" s="296"/>
      <c r="G7" s="296"/>
    </row>
    <row r="8" spans="1:7" ht="17" customHeight="1" x14ac:dyDescent="0.2">
      <c r="A8" s="2" t="s">
        <v>700</v>
      </c>
      <c r="B8" s="223" t="s">
        <v>748</v>
      </c>
      <c r="C8" s="223" t="s">
        <v>749</v>
      </c>
      <c r="D8" s="92">
        <v>-10083</v>
      </c>
      <c r="E8" s="92">
        <v>-13275</v>
      </c>
      <c r="F8" s="92">
        <v>-14947</v>
      </c>
      <c r="G8" s="326">
        <v>-15405</v>
      </c>
    </row>
    <row r="9" spans="1:7" x14ac:dyDescent="0.2">
      <c r="A9" s="2" t="s">
        <v>701</v>
      </c>
      <c r="B9" s="292" t="s">
        <v>741</v>
      </c>
      <c r="C9" s="223" t="s">
        <v>749</v>
      </c>
      <c r="D9" s="177">
        <v>-7181</v>
      </c>
      <c r="E9" s="177">
        <v>-9308</v>
      </c>
      <c r="F9" s="177">
        <v>-9335</v>
      </c>
      <c r="G9" s="326">
        <v>-9864</v>
      </c>
    </row>
    <row r="10" spans="1:7" x14ac:dyDescent="0.2">
      <c r="A10" s="2" t="s">
        <v>702</v>
      </c>
      <c r="B10" s="292" t="s">
        <v>742</v>
      </c>
      <c r="C10" s="223" t="s">
        <v>749</v>
      </c>
      <c r="D10" s="177">
        <v>-1242</v>
      </c>
      <c r="E10" s="177">
        <v>-1634</v>
      </c>
      <c r="F10" s="177">
        <v>-1992</v>
      </c>
      <c r="G10" s="326">
        <v>-2231</v>
      </c>
    </row>
    <row r="11" spans="1:7" x14ac:dyDescent="0.2">
      <c r="A11" s="2" t="s">
        <v>703</v>
      </c>
      <c r="B11" s="292" t="s">
        <v>743</v>
      </c>
      <c r="C11" s="223" t="s">
        <v>749</v>
      </c>
      <c r="D11" s="176">
        <v>-794</v>
      </c>
      <c r="E11" s="177">
        <v>-1071</v>
      </c>
      <c r="F11" s="177">
        <v>-2212</v>
      </c>
      <c r="G11" s="326">
        <v>-1683</v>
      </c>
    </row>
    <row r="12" spans="1:7" x14ac:dyDescent="0.2">
      <c r="A12" s="2" t="s">
        <v>704</v>
      </c>
      <c r="B12" s="292" t="s">
        <v>744</v>
      </c>
      <c r="C12" s="223" t="s">
        <v>749</v>
      </c>
      <c r="D12" s="176">
        <v>-799</v>
      </c>
      <c r="E12" s="177">
        <v>-1129</v>
      </c>
      <c r="F12" s="176">
        <v>-1.27</v>
      </c>
      <c r="G12" s="326">
        <v>-1310</v>
      </c>
    </row>
    <row r="13" spans="1:7" x14ac:dyDescent="0.2">
      <c r="A13" s="2" t="s">
        <v>705</v>
      </c>
      <c r="B13" s="297" t="s">
        <v>745</v>
      </c>
      <c r="C13" s="295" t="s">
        <v>749</v>
      </c>
      <c r="D13" s="181">
        <v>-68</v>
      </c>
      <c r="E13" s="181">
        <v>-132</v>
      </c>
      <c r="F13" s="181">
        <v>-138</v>
      </c>
      <c r="G13" s="325">
        <v>-317</v>
      </c>
    </row>
    <row r="14" spans="1:7" x14ac:dyDescent="0.2">
      <c r="B14" s="294" t="s">
        <v>746</v>
      </c>
      <c r="C14" s="295" t="s">
        <v>749</v>
      </c>
      <c r="D14" s="93">
        <v>3095</v>
      </c>
      <c r="E14" s="93">
        <v>3428</v>
      </c>
      <c r="F14" s="93">
        <v>2251</v>
      </c>
      <c r="G14" s="317">
        <v>3065</v>
      </c>
    </row>
    <row r="15" spans="1:7" ht="17" customHeight="1" x14ac:dyDescent="0.2">
      <c r="B15" s="293"/>
      <c r="C15" s="292"/>
    </row>
    <row r="16" spans="1:7" x14ac:dyDescent="0.2">
      <c r="B16" s="289"/>
      <c r="C16" s="289"/>
    </row>
    <row r="17" spans="2:3" x14ac:dyDescent="0.2">
      <c r="B17" s="289"/>
      <c r="C17" s="289"/>
    </row>
    <row r="18" spans="2:3" x14ac:dyDescent="0.2">
      <c r="B18" s="290"/>
      <c r="C18" s="289"/>
    </row>
    <row r="19" spans="2:3" x14ac:dyDescent="0.2">
      <c r="B19" s="290"/>
      <c r="C19" s="289"/>
    </row>
  </sheetData>
  <sheetProtection algorithmName="SHA-512" hashValue="ArwBR/YCIfgPuQgX3uLw9lY4dLNS8pLYPG3oR1sji6GMhPs2kuXSOd1qLZKgNPvTVTGj1GhQF4JS0NfzAh2cYg==" saltValue="xJ1AJCx++t4owvwUvA2GgQ==" spinCount="100000" sheet="1" objects="1" scenarios="1"/>
  <hyperlinks>
    <hyperlink ref="E4" display="_ftn1" xr:uid="{58DFBFD5-2BE5-7347-AFBF-8F9A4C461E14}"/>
    <hyperlink ref="B2" display="Content!A1" xr:uid="{00EE49F2-89D6-7E4F-9A68-3590C4412CD2}"/>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4FD1-2171-C940-8099-8D70D50690E4}">
  <dimension ref="A1:H16"/>
  <sheetViews>
    <sheetView showGridLines="0" workbookViewId="0">
      <selection activeCell="B1" sqref="B1:C1048576"/>
    </sheetView>
  </sheetViews>
  <sheetFormatPr baseColWidth="10" defaultColWidth="8.6640625" defaultRowHeight="16" x14ac:dyDescent="0.2"/>
  <cols>
    <col min="1" max="1" width="7.5" style="5" customWidth="1"/>
    <col min="2" max="2" width="75.5" customWidth="1"/>
    <col min="3" max="3" width="28.5" customWidth="1"/>
    <col min="4" max="8" width="25.5" customWidth="1"/>
  </cols>
  <sheetData>
    <row r="1" spans="1:8" ht="71" customHeight="1" x14ac:dyDescent="0.2">
      <c r="A1" s="5">
        <v>1</v>
      </c>
      <c r="B1" s="5">
        <v>2</v>
      </c>
      <c r="C1" s="5">
        <v>3</v>
      </c>
      <c r="D1" s="5">
        <v>4</v>
      </c>
      <c r="E1" s="5">
        <v>5</v>
      </c>
      <c r="F1" s="5">
        <v>6</v>
      </c>
      <c r="G1" s="5">
        <v>7</v>
      </c>
      <c r="H1" s="5">
        <v>7</v>
      </c>
    </row>
    <row r="2" spans="1:8" ht="19" x14ac:dyDescent="0.2">
      <c r="A2" s="2" t="s">
        <v>706</v>
      </c>
      <c r="B2" s="15" t="str" cm="1">
        <f t="array" ref="B2">_xlfn.IFS([1]Content_!$D$7=1,VLOOKUP([1]Procurement!$A2,[1]Translation!$A:$S,[1]Procurement!B$1,FALSE),[1]Content_!$D$7=2,VLOOKUP([1]Procurement!$A2,[1]Translation!$A:$S,[1]Procurement!B$1+6,FALSE),[1]Content_!$D$7=3,VLOOKUP([1]Procurement!$A2,[1]Translation!$A:$S,[1]Procurement!B$1+12,FALSE))</f>
        <v>Procurement Practice</v>
      </c>
    </row>
    <row r="3" spans="1:8" ht="11.5" customHeight="1" x14ac:dyDescent="0.2"/>
    <row r="4" spans="1:8" ht="17" x14ac:dyDescent="0.2">
      <c r="A4" s="2" t="s">
        <v>707</v>
      </c>
      <c r="B4" s="658" t="s">
        <v>1261</v>
      </c>
      <c r="C4" s="610" t="s">
        <v>1000</v>
      </c>
      <c r="D4" s="191">
        <v>2020</v>
      </c>
      <c r="E4" s="191">
        <v>2021</v>
      </c>
      <c r="F4" s="191">
        <v>2022</v>
      </c>
      <c r="G4" s="191">
        <v>2023</v>
      </c>
      <c r="H4" s="282">
        <v>2024</v>
      </c>
    </row>
    <row r="5" spans="1:8" ht="17" x14ac:dyDescent="0.2">
      <c r="A5" s="2" t="s">
        <v>708</v>
      </c>
      <c r="B5" s="456" t="s">
        <v>1262</v>
      </c>
      <c r="C5" s="453" t="s">
        <v>1241</v>
      </c>
      <c r="D5" s="397">
        <v>3103</v>
      </c>
      <c r="E5" s="397">
        <v>3351</v>
      </c>
      <c r="F5" s="397">
        <v>3768.7849368600187</v>
      </c>
      <c r="G5" s="397">
        <v>3695.8326985285894</v>
      </c>
      <c r="H5" s="329">
        <v>3620</v>
      </c>
    </row>
    <row r="6" spans="1:8" x14ac:dyDescent="0.2">
      <c r="A6" s="2" t="s">
        <v>709</v>
      </c>
      <c r="B6" s="681" t="s">
        <v>1263</v>
      </c>
      <c r="C6" s="457" t="s">
        <v>1241</v>
      </c>
      <c r="D6" s="175">
        <v>626</v>
      </c>
      <c r="E6" s="175">
        <v>486</v>
      </c>
      <c r="F6" s="175">
        <v>890.72930285167854</v>
      </c>
      <c r="G6" s="175">
        <v>2097.8000376706714</v>
      </c>
      <c r="H6" s="326">
        <v>2176</v>
      </c>
    </row>
    <row r="7" spans="1:8" x14ac:dyDescent="0.2">
      <c r="A7" s="2" t="s">
        <v>710</v>
      </c>
      <c r="B7" s="680"/>
      <c r="C7" s="457" t="s">
        <v>890</v>
      </c>
      <c r="D7" s="175">
        <v>20</v>
      </c>
      <c r="E7" s="175">
        <v>14</v>
      </c>
      <c r="F7" s="175">
        <v>23.634389273318256</v>
      </c>
      <c r="G7" s="175">
        <v>56.761228356085006</v>
      </c>
      <c r="H7" s="324">
        <v>60</v>
      </c>
    </row>
    <row r="8" spans="1:8" x14ac:dyDescent="0.2">
      <c r="A8" s="2" t="s">
        <v>711</v>
      </c>
      <c r="B8" s="680" t="s">
        <v>1264</v>
      </c>
      <c r="C8" s="457" t="s">
        <v>1241</v>
      </c>
      <c r="D8" s="175">
        <v>45</v>
      </c>
      <c r="E8" s="175">
        <v>53</v>
      </c>
      <c r="F8" s="175">
        <v>84.214645643167074</v>
      </c>
      <c r="G8" s="175">
        <v>104.3850005988764</v>
      </c>
      <c r="H8" s="324">
        <v>97</v>
      </c>
    </row>
    <row r="9" spans="1:8" x14ac:dyDescent="0.2">
      <c r="A9" s="2" t="s">
        <v>712</v>
      </c>
      <c r="B9" s="680"/>
      <c r="C9" s="457" t="s">
        <v>890</v>
      </c>
      <c r="D9" s="175">
        <v>1</v>
      </c>
      <c r="E9" s="175">
        <v>2</v>
      </c>
      <c r="F9" s="175">
        <v>2.2345304137553392</v>
      </c>
      <c r="G9" s="175">
        <v>2.8243973446210076</v>
      </c>
      <c r="H9" s="324">
        <v>3</v>
      </c>
    </row>
    <row r="10" spans="1:8" x14ac:dyDescent="0.2">
      <c r="A10" s="2" t="s">
        <v>713</v>
      </c>
      <c r="B10" s="680" t="s">
        <v>1265</v>
      </c>
      <c r="C10" s="457" t="s">
        <v>1241</v>
      </c>
      <c r="D10" s="175">
        <v>515</v>
      </c>
      <c r="E10" s="175">
        <v>637</v>
      </c>
      <c r="F10" s="175">
        <v>1100.4833454684633</v>
      </c>
      <c r="G10" s="175">
        <v>1472.2874184273001</v>
      </c>
      <c r="H10" s="326">
        <v>1331</v>
      </c>
    </row>
    <row r="11" spans="1:8" x14ac:dyDescent="0.2">
      <c r="A11" s="2" t="s">
        <v>714</v>
      </c>
      <c r="B11" s="680"/>
      <c r="C11" s="457" t="s">
        <v>890</v>
      </c>
      <c r="D11" s="175">
        <v>17</v>
      </c>
      <c r="E11" s="175">
        <v>19</v>
      </c>
      <c r="F11" s="175">
        <v>29.199950750846938</v>
      </c>
      <c r="G11" s="175">
        <v>39.836419516864424</v>
      </c>
      <c r="H11" s="324">
        <v>37</v>
      </c>
    </row>
    <row r="12" spans="1:8" x14ac:dyDescent="0.2">
      <c r="A12" s="2" t="s">
        <v>715</v>
      </c>
      <c r="B12" s="680" t="s">
        <v>1266</v>
      </c>
      <c r="C12" s="457" t="s">
        <v>1241</v>
      </c>
      <c r="D12" s="175">
        <v>1152</v>
      </c>
      <c r="E12" s="175">
        <v>1338</v>
      </c>
      <c r="F12" s="175">
        <v>1096.6232437656111</v>
      </c>
      <c r="G12" s="175">
        <v>0</v>
      </c>
      <c r="H12" s="324">
        <v>0</v>
      </c>
    </row>
    <row r="13" spans="1:8" x14ac:dyDescent="0.2">
      <c r="A13" s="2" t="s">
        <v>716</v>
      </c>
      <c r="B13" s="680"/>
      <c r="C13" s="457" t="s">
        <v>890</v>
      </c>
      <c r="D13" s="175">
        <v>37</v>
      </c>
      <c r="E13" s="175">
        <v>40</v>
      </c>
      <c r="F13" s="175">
        <v>29.097527774542314</v>
      </c>
      <c r="G13" s="175">
        <v>0</v>
      </c>
      <c r="H13" s="324">
        <v>0</v>
      </c>
    </row>
    <row r="14" spans="1:8" x14ac:dyDescent="0.2">
      <c r="A14" s="2" t="s">
        <v>717</v>
      </c>
      <c r="B14" s="680" t="s">
        <v>1267</v>
      </c>
      <c r="C14" s="457" t="s">
        <v>1241</v>
      </c>
      <c r="D14" s="175">
        <v>765</v>
      </c>
      <c r="E14" s="175">
        <v>834</v>
      </c>
      <c r="F14" s="175">
        <v>588.54129830153545</v>
      </c>
      <c r="G14" s="175">
        <v>4.5585680000000007E-3</v>
      </c>
      <c r="H14" s="324">
        <v>0</v>
      </c>
    </row>
    <row r="15" spans="1:8" x14ac:dyDescent="0.2">
      <c r="A15" s="2" t="s">
        <v>718</v>
      </c>
      <c r="B15" s="696"/>
      <c r="C15" s="457" t="s">
        <v>890</v>
      </c>
      <c r="D15" s="175">
        <v>25</v>
      </c>
      <c r="E15" s="175">
        <v>25</v>
      </c>
      <c r="F15" s="175">
        <v>15.616208092571116</v>
      </c>
      <c r="G15" s="175">
        <v>1.2334346199747865E-4</v>
      </c>
      <c r="H15" s="325">
        <v>0</v>
      </c>
    </row>
    <row r="16" spans="1:8" ht="17" x14ac:dyDescent="0.2">
      <c r="A16" s="2" t="s">
        <v>719</v>
      </c>
      <c r="B16" s="456" t="s">
        <v>1268</v>
      </c>
      <c r="C16" s="453" t="s">
        <v>890</v>
      </c>
      <c r="D16" s="398">
        <v>90</v>
      </c>
      <c r="E16" s="398">
        <v>91</v>
      </c>
      <c r="F16" s="398">
        <v>89.181821926592477</v>
      </c>
      <c r="G16" s="398">
        <v>91.569181059839153</v>
      </c>
      <c r="H16" s="375">
        <v>97</v>
      </c>
    </row>
  </sheetData>
  <sheetProtection algorithmName="SHA-512" hashValue="I6Za/W0YHh06VzZCEsl05ciq/Ordd7XPPz1uo5tOgHIivRRoQpncEoMK4HA/yiGEK97rnJvgu7/kkD9bvdzjOQ==" saltValue="mLxtHgujDCvBC8slI/Dw3w==" spinCount="100000" sheet="1" objects="1" scenarios="1"/>
  <mergeCells count="5">
    <mergeCell ref="B6:B7"/>
    <mergeCell ref="B8:B9"/>
    <mergeCell ref="B10:B11"/>
    <mergeCell ref="B12:B13"/>
    <mergeCell ref="B14:B15"/>
  </mergeCells>
  <hyperlinks>
    <hyperlink ref="B2" display="Content!A1" xr:uid="{5C833D6E-EFCA-8343-9387-4D202C9267B6}"/>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5AA0-DD38-1C43-813C-94E41D664863}">
  <dimension ref="A1:H22"/>
  <sheetViews>
    <sheetView showGridLines="0" workbookViewId="0">
      <selection activeCell="B1" sqref="B1:C1048576"/>
    </sheetView>
  </sheetViews>
  <sheetFormatPr baseColWidth="10" defaultColWidth="8.83203125" defaultRowHeight="16" x14ac:dyDescent="0.2"/>
  <cols>
    <col min="1" max="1" width="8.83203125" style="5"/>
    <col min="2" max="2" width="75.5" customWidth="1"/>
    <col min="3" max="3" width="28.5" style="276" customWidth="1"/>
    <col min="4" max="8" width="25.5" style="276" customWidth="1"/>
  </cols>
  <sheetData>
    <row r="1" spans="1:8" ht="71" customHeight="1" x14ac:dyDescent="0.2">
      <c r="A1" s="5">
        <v>1</v>
      </c>
      <c r="B1" s="5">
        <v>2</v>
      </c>
      <c r="C1" s="5">
        <v>3</v>
      </c>
      <c r="D1" s="5">
        <v>4</v>
      </c>
      <c r="E1" s="5">
        <v>5</v>
      </c>
      <c r="F1" s="5">
        <v>6</v>
      </c>
      <c r="G1" s="5">
        <v>7</v>
      </c>
      <c r="H1" s="5">
        <v>7</v>
      </c>
    </row>
    <row r="2" spans="1:8" ht="19" x14ac:dyDescent="0.2">
      <c r="A2" s="2" t="s">
        <v>720</v>
      </c>
      <c r="B2" s="7" t="str" cm="1">
        <f t="array" ref="B2">_xlfn.IFS([1]Content_!$D$7=1,VLOOKUP([1]Compliance!$A2,[1]Translation!$A:$S,[1]Compliance!B$1,FALSE),[1]Content_!$D$7=2,VLOOKUP([1]Compliance!$A2,[1]Translation!$A:$S,[1]Compliance!B$1+6,FALSE),[1]Content_!$D$7=3,VLOOKUP([1]Compliance!$A2,[1]Translation!$A:$S,[1]Compliance!B$1+12,FALSE))</f>
        <v>Compliance</v>
      </c>
      <c r="C2" s="231"/>
    </row>
    <row r="3" spans="1:8" ht="17" x14ac:dyDescent="0.2">
      <c r="A3" s="2" t="s">
        <v>721</v>
      </c>
      <c r="B3" s="658" t="s">
        <v>1269</v>
      </c>
      <c r="C3" s="610" t="s">
        <v>1000</v>
      </c>
      <c r="D3" s="191">
        <v>2020</v>
      </c>
      <c r="E3" s="191">
        <v>2021</v>
      </c>
      <c r="F3" s="191">
        <v>2022</v>
      </c>
      <c r="G3" s="191">
        <v>2023</v>
      </c>
      <c r="H3" s="282">
        <v>2024</v>
      </c>
    </row>
    <row r="4" spans="1:8" ht="17" x14ac:dyDescent="0.2">
      <c r="A4" s="2" t="s">
        <v>722</v>
      </c>
      <c r="B4" s="456" t="s">
        <v>1270</v>
      </c>
      <c r="C4" s="453" t="s">
        <v>992</v>
      </c>
      <c r="D4" s="117">
        <v>7</v>
      </c>
      <c r="E4" s="117">
        <v>3</v>
      </c>
      <c r="F4" s="41">
        <v>3</v>
      </c>
      <c r="G4" s="41">
        <v>10</v>
      </c>
      <c r="H4" s="325">
        <v>11</v>
      </c>
    </row>
    <row r="5" spans="1:8" ht="30" x14ac:dyDescent="0.2">
      <c r="A5" s="2" t="s">
        <v>723</v>
      </c>
      <c r="B5" s="659" t="s">
        <v>1271</v>
      </c>
      <c r="C5" s="543" t="s">
        <v>992</v>
      </c>
      <c r="D5" s="31">
        <v>8</v>
      </c>
      <c r="E5" s="31">
        <v>6</v>
      </c>
      <c r="F5" s="53">
        <v>5</v>
      </c>
      <c r="G5" s="53">
        <v>12</v>
      </c>
      <c r="H5" s="324">
        <v>18</v>
      </c>
    </row>
    <row r="6" spans="1:8" ht="30" x14ac:dyDescent="0.2">
      <c r="A6" s="2" t="s">
        <v>724</v>
      </c>
      <c r="B6" s="659" t="s">
        <v>1272</v>
      </c>
      <c r="C6" s="457" t="s">
        <v>992</v>
      </c>
      <c r="D6" s="31">
        <v>0</v>
      </c>
      <c r="E6" s="31">
        <v>0</v>
      </c>
      <c r="F6" s="53">
        <v>0</v>
      </c>
      <c r="G6" s="53">
        <v>0</v>
      </c>
      <c r="H6" s="324">
        <v>0</v>
      </c>
    </row>
    <row r="7" spans="1:8" ht="30" x14ac:dyDescent="0.2">
      <c r="A7" s="2" t="s">
        <v>725</v>
      </c>
      <c r="B7" s="577" t="s">
        <v>1273</v>
      </c>
      <c r="C7" s="469" t="s">
        <v>992</v>
      </c>
      <c r="D7" s="70">
        <v>1</v>
      </c>
      <c r="E7" s="70">
        <v>3</v>
      </c>
      <c r="F7" s="61">
        <v>1</v>
      </c>
      <c r="G7" s="61">
        <v>2</v>
      </c>
      <c r="H7" s="325">
        <v>1</v>
      </c>
    </row>
    <row r="8" spans="1:8" x14ac:dyDescent="0.2">
      <c r="A8" s="2" t="s">
        <v>726</v>
      </c>
      <c r="B8" s="660"/>
      <c r="C8" s="661"/>
      <c r="D8" s="285"/>
      <c r="E8" s="285"/>
      <c r="F8" s="284"/>
      <c r="G8" s="284"/>
      <c r="H8" s="284"/>
    </row>
    <row r="9" spans="1:8" ht="17" x14ac:dyDescent="0.2">
      <c r="A9" s="2" t="s">
        <v>727</v>
      </c>
      <c r="B9" s="658" t="s">
        <v>1274</v>
      </c>
      <c r="C9" s="610" t="s">
        <v>1000</v>
      </c>
      <c r="D9" s="191">
        <v>2020</v>
      </c>
      <c r="E9" s="191">
        <v>2021</v>
      </c>
      <c r="F9" s="191">
        <v>2022</v>
      </c>
      <c r="G9" s="191">
        <v>2023</v>
      </c>
      <c r="H9" s="282">
        <v>2024</v>
      </c>
    </row>
    <row r="10" spans="1:8" ht="34" x14ac:dyDescent="0.2">
      <c r="A10" s="2" t="s">
        <v>728</v>
      </c>
      <c r="B10" s="662" t="s">
        <v>1275</v>
      </c>
      <c r="C10" s="441" t="s">
        <v>992</v>
      </c>
      <c r="D10" s="286">
        <v>1</v>
      </c>
      <c r="E10" s="286">
        <v>4</v>
      </c>
      <c r="F10" s="287">
        <v>3</v>
      </c>
      <c r="G10" s="287">
        <v>0</v>
      </c>
      <c r="H10" s="359">
        <v>0</v>
      </c>
    </row>
    <row r="11" spans="1:8" x14ac:dyDescent="0.2">
      <c r="A11" s="2" t="s">
        <v>729</v>
      </c>
      <c r="B11" s="663" t="s">
        <v>1276</v>
      </c>
      <c r="C11" s="457" t="s">
        <v>992</v>
      </c>
      <c r="D11" s="31">
        <v>0</v>
      </c>
      <c r="E11" s="31">
        <v>4</v>
      </c>
      <c r="F11" s="53">
        <v>2</v>
      </c>
      <c r="G11" s="53">
        <v>0</v>
      </c>
      <c r="H11" s="356">
        <v>0</v>
      </c>
    </row>
    <row r="12" spans="1:8" x14ac:dyDescent="0.2">
      <c r="A12" s="2" t="s">
        <v>730</v>
      </c>
      <c r="B12" s="659" t="s">
        <v>1277</v>
      </c>
      <c r="C12" s="457" t="s">
        <v>992</v>
      </c>
      <c r="D12" s="31">
        <v>1</v>
      </c>
      <c r="E12" s="31">
        <v>0</v>
      </c>
      <c r="F12" s="53">
        <v>1</v>
      </c>
      <c r="G12" s="53">
        <v>0</v>
      </c>
      <c r="H12" s="356">
        <v>0</v>
      </c>
    </row>
    <row r="13" spans="1:8" ht="17" x14ac:dyDescent="0.2">
      <c r="A13" s="2" t="s">
        <v>731</v>
      </c>
      <c r="B13" s="662" t="s">
        <v>1278</v>
      </c>
      <c r="C13" s="441" t="s">
        <v>992</v>
      </c>
      <c r="D13" s="286">
        <v>0</v>
      </c>
      <c r="E13" s="286">
        <v>0</v>
      </c>
      <c r="F13" s="287">
        <v>1</v>
      </c>
      <c r="G13" s="287">
        <v>0</v>
      </c>
      <c r="H13" s="359">
        <v>0</v>
      </c>
    </row>
    <row r="14" spans="1:8" x14ac:dyDescent="0.2">
      <c r="A14" s="2" t="s">
        <v>732</v>
      </c>
      <c r="B14" s="660"/>
      <c r="C14" s="661"/>
      <c r="D14" s="284"/>
      <c r="E14" s="285"/>
      <c r="F14" s="285"/>
      <c r="G14" s="284"/>
      <c r="H14" s="284"/>
    </row>
    <row r="15" spans="1:8" ht="16" customHeight="1" x14ac:dyDescent="0.2">
      <c r="A15" s="2" t="s">
        <v>733</v>
      </c>
      <c r="B15" s="664" t="s">
        <v>1279</v>
      </c>
      <c r="C15" s="697" t="s">
        <v>1000</v>
      </c>
      <c r="D15" s="699">
        <v>2024</v>
      </c>
      <c r="E15" s="700"/>
      <c r="F15" s="701"/>
    </row>
    <row r="16" spans="1:8" ht="34" x14ac:dyDescent="0.2">
      <c r="A16" s="2" t="s">
        <v>734</v>
      </c>
      <c r="B16" s="665"/>
      <c r="C16" s="698"/>
      <c r="D16" s="282" t="str" cm="1">
        <f t="array" ref="D16">_xlfn.IFS([1]Content_!$D$7=1,VLOOKUP([1]Compliance!$A16,[1]Translation!$A:$S,[1]Compliance!D$1,FALSE),[1]Content_!$D$7=2,VLOOKUP([1]Compliance!$A16,[1]Translation!$A:$S,[1]Compliance!D$1+6,FALSE),[1]Content_!$D$7=3,VLOOKUP([1]Compliance!$A16,[1]Translation!$A:$S,[1]Compliance!D$1+12,FALSE))</f>
        <v>Administrative and managerial staff</v>
      </c>
      <c r="E16" s="282" t="str" cm="1">
        <f t="array" ref="E16">_xlfn.IFS([1]Content_!$D$7=1,VLOOKUP([1]Compliance!$A16,[1]Translation!$A:$S,[1]Compliance!E$1,FALSE),[1]Content_!$D$7=2,VLOOKUP([1]Compliance!$A16,[1]Translation!$A:$S,[1]Compliance!E$1+6,FALSE),[1]Content_!$D$7=3,VLOOKUP([1]Compliance!$A16,[1]Translation!$A:$S,[1]Compliance!E$1+12,FALSE))</f>
        <v>Production staff</v>
      </c>
      <c r="F16" s="282" t="str" cm="1">
        <f t="array" ref="F16">_xlfn.IFS([1]Content_!$D$7=1,VLOOKUP([1]Compliance!$A16,[1]Translation!$A:$S,[1]Compliance!F$1,FALSE),[1]Content_!$D$7=2,VLOOKUP([1]Compliance!$A16,[1]Translation!$A:$S,[1]Compliance!F$1+6,FALSE),[1]Content_!$D$7=3,VLOOKUP([1]Compliance!$A16,[1]Translation!$A:$S,[1]Compliance!F$1+12,FALSE))</f>
        <v>Business partners</v>
      </c>
    </row>
    <row r="17" spans="1:6" ht="16" customHeight="1" x14ac:dyDescent="0.2">
      <c r="A17" s="2" t="s">
        <v>735</v>
      </c>
      <c r="B17" s="681" t="s">
        <v>1280</v>
      </c>
      <c r="C17" s="557" t="s">
        <v>888</v>
      </c>
      <c r="D17" s="92">
        <v>17995</v>
      </c>
      <c r="E17" s="92">
        <v>245947</v>
      </c>
      <c r="F17" s="92">
        <v>24725</v>
      </c>
    </row>
    <row r="18" spans="1:6" x14ac:dyDescent="0.2">
      <c r="A18" s="2" t="s">
        <v>736</v>
      </c>
      <c r="B18" s="696"/>
      <c r="C18" s="557" t="s">
        <v>890</v>
      </c>
      <c r="D18" s="90">
        <v>100</v>
      </c>
      <c r="E18" s="90">
        <v>100</v>
      </c>
      <c r="F18" s="90">
        <v>100</v>
      </c>
    </row>
    <row r="19" spans="1:6" x14ac:dyDescent="0.2">
      <c r="A19" s="2" t="s">
        <v>737</v>
      </c>
      <c r="B19" s="681" t="s">
        <v>1281</v>
      </c>
      <c r="C19" s="598" t="s">
        <v>888</v>
      </c>
      <c r="D19" s="92">
        <v>10857</v>
      </c>
      <c r="E19" s="92">
        <v>120839</v>
      </c>
      <c r="F19" s="702"/>
    </row>
    <row r="20" spans="1:6" x14ac:dyDescent="0.2">
      <c r="A20" s="2" t="s">
        <v>738</v>
      </c>
      <c r="B20" s="696"/>
      <c r="C20" s="600" t="s">
        <v>890</v>
      </c>
      <c r="D20" s="90">
        <v>60</v>
      </c>
      <c r="E20" s="90">
        <v>49</v>
      </c>
      <c r="F20" s="702"/>
    </row>
    <row r="22" spans="1:6" x14ac:dyDescent="0.2">
      <c r="B22" s="283"/>
      <c r="C22" s="288"/>
    </row>
  </sheetData>
  <sheetProtection algorithmName="SHA-512" hashValue="C3CtdystiOJu946krCgHBWPRKch5si3+yIkZtHOJCMujxGjbug/Dn9E0pvkQe1T3cawzR968klAS/QxiXGrsPQ==" saltValue="OuwXmNWymK8LUeDCQytoKA==" spinCount="100000" sheet="1" objects="1" scenarios="1"/>
  <mergeCells count="5">
    <mergeCell ref="C15:C16"/>
    <mergeCell ref="D15:F15"/>
    <mergeCell ref="B17:B18"/>
    <mergeCell ref="B19:B20"/>
    <mergeCell ref="F19:F20"/>
  </mergeCells>
  <hyperlinks>
    <hyperlink ref="B2" display="Content!A1" xr:uid="{4FABF5F7-2B16-EC4E-9FC1-D16976C27A1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76A8-AA1D-A744-9148-3A0FCA557567}">
  <sheetPr>
    <tabColor rgb="FF002060"/>
  </sheetPr>
  <dimension ref="A1"/>
  <sheetViews>
    <sheetView workbookViewId="0">
      <selection activeCell="B1" sqref="B1:C1048576"/>
    </sheetView>
  </sheetViews>
  <sheetFormatPr baseColWidth="10" defaultRowHeight="16"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D2CF-BA6C-8242-BDF5-B2855EC02540}">
  <dimension ref="A1:L91"/>
  <sheetViews>
    <sheetView showGridLines="0" tabSelected="1" topLeftCell="A65" workbookViewId="0">
      <selection activeCell="B1" sqref="B1:C1048576"/>
    </sheetView>
  </sheetViews>
  <sheetFormatPr baseColWidth="10" defaultColWidth="8.6640625" defaultRowHeight="16" x14ac:dyDescent="0.2"/>
  <cols>
    <col min="1" max="1" width="8.6640625" style="5"/>
    <col min="2" max="2" width="75.5" style="301" customWidth="1"/>
    <col min="3" max="3" width="28.5" style="277" customWidth="1"/>
    <col min="4" max="8" width="25.5" style="276" customWidth="1"/>
  </cols>
  <sheetData>
    <row r="1" spans="1:8" ht="71" customHeight="1" x14ac:dyDescent="0.2">
      <c r="A1" s="5">
        <v>1</v>
      </c>
      <c r="B1" s="300">
        <v>2</v>
      </c>
      <c r="C1" s="300">
        <v>3</v>
      </c>
      <c r="D1" s="5">
        <v>4</v>
      </c>
      <c r="E1" s="5">
        <v>5</v>
      </c>
      <c r="F1" s="5">
        <v>6</v>
      </c>
      <c r="G1" s="5">
        <v>7</v>
      </c>
      <c r="H1" s="5">
        <v>7</v>
      </c>
    </row>
    <row r="2" spans="1:8" ht="23" customHeight="1" x14ac:dyDescent="0.2">
      <c r="A2" s="2" t="s">
        <v>750</v>
      </c>
      <c r="B2" s="411" t="s">
        <v>885</v>
      </c>
      <c r="C2" s="666"/>
    </row>
    <row r="3" spans="1:8" x14ac:dyDescent="0.2">
      <c r="A3" s="2" t="s">
        <v>751</v>
      </c>
      <c r="B3" s="667"/>
      <c r="C3" s="666"/>
    </row>
    <row r="4" spans="1:8" ht="17" x14ac:dyDescent="0.2">
      <c r="A4" s="2" t="s">
        <v>752</v>
      </c>
      <c r="B4" s="658" t="s">
        <v>1282</v>
      </c>
      <c r="C4" s="610" t="s">
        <v>1000</v>
      </c>
      <c r="D4" s="191">
        <v>2020</v>
      </c>
      <c r="E4" s="191">
        <v>2021</v>
      </c>
      <c r="F4" s="191">
        <v>2022</v>
      </c>
      <c r="G4" s="191">
        <v>2023</v>
      </c>
      <c r="H4" s="191">
        <v>2024</v>
      </c>
    </row>
    <row r="5" spans="1:8" ht="16" customHeight="1" x14ac:dyDescent="0.2">
      <c r="A5" s="2" t="s">
        <v>753</v>
      </c>
      <c r="B5" s="670" t="s">
        <v>1376</v>
      </c>
      <c r="C5" s="670"/>
      <c r="D5" s="79"/>
      <c r="E5" s="79"/>
      <c r="F5" s="79"/>
      <c r="G5" s="79"/>
      <c r="H5" s="79"/>
    </row>
    <row r="6" spans="1:8" ht="17" x14ac:dyDescent="0.2">
      <c r="A6" s="2" t="s">
        <v>754</v>
      </c>
      <c r="B6" s="668" t="s">
        <v>1283</v>
      </c>
      <c r="C6" s="475" t="s">
        <v>1284</v>
      </c>
      <c r="D6" s="302">
        <v>21767.164000000001</v>
      </c>
      <c r="E6" s="302">
        <v>21665.152999999998</v>
      </c>
      <c r="F6" s="302">
        <v>22026.210999999999</v>
      </c>
      <c r="G6" s="302">
        <v>23546.251</v>
      </c>
      <c r="H6" s="326">
        <v>23850</v>
      </c>
    </row>
    <row r="7" spans="1:8" ht="17" x14ac:dyDescent="0.2">
      <c r="A7" s="2" t="s">
        <v>755</v>
      </c>
      <c r="B7" s="668" t="s">
        <v>1285</v>
      </c>
      <c r="C7" s="475" t="s">
        <v>1286</v>
      </c>
      <c r="D7" s="302">
        <v>59.635520547945205</v>
      </c>
      <c r="E7" s="302">
        <v>59.356808219178085</v>
      </c>
      <c r="F7" s="302">
        <v>60.345849315068492</v>
      </c>
      <c r="G7" s="302">
        <v>64.510232876712337</v>
      </c>
      <c r="H7" s="324">
        <v>65.2</v>
      </c>
    </row>
    <row r="8" spans="1:8" ht="17" x14ac:dyDescent="0.2">
      <c r="A8" s="2" t="s">
        <v>756</v>
      </c>
      <c r="B8" s="668" t="s">
        <v>1287</v>
      </c>
      <c r="C8" s="475" t="s">
        <v>1288</v>
      </c>
      <c r="D8" s="302">
        <v>8516.7510000000002</v>
      </c>
      <c r="E8" s="302">
        <v>8359.1820000000007</v>
      </c>
      <c r="F8" s="302">
        <v>8518.5550000000003</v>
      </c>
      <c r="G8" s="302">
        <v>9753.2540000000008</v>
      </c>
      <c r="H8" s="363">
        <v>9852.9</v>
      </c>
    </row>
    <row r="9" spans="1:8" ht="17" x14ac:dyDescent="0.2">
      <c r="A9" s="2" t="s">
        <v>757</v>
      </c>
      <c r="B9" s="668" t="s">
        <v>1289</v>
      </c>
      <c r="C9" s="475" t="s">
        <v>1290</v>
      </c>
      <c r="D9" s="302">
        <v>23331.123890410956</v>
      </c>
      <c r="E9" s="302">
        <v>22901.869027397261</v>
      </c>
      <c r="F9" s="302">
        <v>23338.50719178082</v>
      </c>
      <c r="G9" s="308">
        <v>26721.244493150683</v>
      </c>
      <c r="H9" s="364">
        <v>26941.8</v>
      </c>
    </row>
    <row r="10" spans="1:8" ht="17" x14ac:dyDescent="0.2">
      <c r="A10" s="2" t="s">
        <v>758</v>
      </c>
      <c r="B10" s="669" t="s">
        <v>1291</v>
      </c>
      <c r="C10" s="534" t="s">
        <v>1253</v>
      </c>
      <c r="D10" s="304">
        <v>67</v>
      </c>
      <c r="E10" s="304">
        <v>65</v>
      </c>
      <c r="F10" s="304">
        <v>65</v>
      </c>
      <c r="G10" s="304">
        <v>66</v>
      </c>
      <c r="H10" s="365">
        <v>67</v>
      </c>
    </row>
    <row r="11" spans="1:8" ht="17" x14ac:dyDescent="0.2">
      <c r="A11" s="2" t="s">
        <v>759</v>
      </c>
      <c r="B11" s="669" t="s">
        <v>1004</v>
      </c>
      <c r="C11" s="534" t="s">
        <v>1292</v>
      </c>
      <c r="D11" s="304">
        <v>18077</v>
      </c>
      <c r="E11" s="304">
        <v>18833</v>
      </c>
      <c r="F11" s="304">
        <v>19900</v>
      </c>
      <c r="G11" s="304">
        <v>19593</v>
      </c>
      <c r="H11" s="358">
        <v>19158</v>
      </c>
    </row>
    <row r="12" spans="1:8" ht="17" x14ac:dyDescent="0.2">
      <c r="A12" s="2" t="s">
        <v>760</v>
      </c>
      <c r="B12" s="669" t="s">
        <v>1293</v>
      </c>
      <c r="C12" s="534" t="s">
        <v>1292</v>
      </c>
      <c r="D12" s="304">
        <v>16818.178500000002</v>
      </c>
      <c r="E12" s="304">
        <v>17403.539500000003</v>
      </c>
      <c r="F12" s="304">
        <v>18668.854999999996</v>
      </c>
      <c r="G12" s="304">
        <v>18272.964984600003</v>
      </c>
      <c r="H12" s="358">
        <v>17949</v>
      </c>
    </row>
    <row r="13" spans="1:8" ht="17" x14ac:dyDescent="0.2">
      <c r="A13" s="2" t="s">
        <v>761</v>
      </c>
      <c r="B13" s="668" t="s">
        <v>1081</v>
      </c>
      <c r="C13" s="475" t="s">
        <v>1292</v>
      </c>
      <c r="D13" s="305">
        <v>4592.1890000000003</v>
      </c>
      <c r="E13" s="305">
        <v>4940.6935000000003</v>
      </c>
      <c r="F13" s="305">
        <v>5330.1774999999998</v>
      </c>
      <c r="G13" s="305">
        <v>5613.7116569999998</v>
      </c>
      <c r="H13" s="326">
        <v>5566</v>
      </c>
    </row>
    <row r="14" spans="1:8" ht="17" x14ac:dyDescent="0.2">
      <c r="A14" s="2" t="s">
        <v>762</v>
      </c>
      <c r="B14" s="668" t="s">
        <v>1127</v>
      </c>
      <c r="C14" s="475" t="s">
        <v>1292</v>
      </c>
      <c r="D14" s="305">
        <v>1938.809</v>
      </c>
      <c r="E14" s="305">
        <v>2189.7069999999999</v>
      </c>
      <c r="F14" s="305">
        <v>2415.6655000000001</v>
      </c>
      <c r="G14" s="305">
        <v>2001.7342374999998</v>
      </c>
      <c r="H14" s="326">
        <v>1697</v>
      </c>
    </row>
    <row r="15" spans="1:8" ht="17" x14ac:dyDescent="0.2">
      <c r="A15" s="2" t="s">
        <v>763</v>
      </c>
      <c r="B15" s="668" t="s">
        <v>1294</v>
      </c>
      <c r="C15" s="475" t="s">
        <v>1292</v>
      </c>
      <c r="D15" s="305">
        <v>522.399</v>
      </c>
      <c r="E15" s="305">
        <v>525.87099999999998</v>
      </c>
      <c r="F15" s="305">
        <v>482.46900000000005</v>
      </c>
      <c r="G15" s="305">
        <v>179.107</v>
      </c>
      <c r="H15" s="324">
        <v>258</v>
      </c>
    </row>
    <row r="16" spans="1:8" ht="17" x14ac:dyDescent="0.2">
      <c r="A16" s="2" t="s">
        <v>764</v>
      </c>
      <c r="B16" s="668" t="s">
        <v>1295</v>
      </c>
      <c r="C16" s="475" t="s">
        <v>1292</v>
      </c>
      <c r="D16" s="305">
        <v>204.93299999999999</v>
      </c>
      <c r="E16" s="305">
        <v>44.893999999999998</v>
      </c>
      <c r="F16" s="305">
        <v>76.156999999999996</v>
      </c>
      <c r="G16" s="305">
        <v>18.013000000000002</v>
      </c>
      <c r="H16" s="324">
        <v>108</v>
      </c>
    </row>
    <row r="17" spans="1:8" ht="17" x14ac:dyDescent="0.2">
      <c r="A17" s="2" t="s">
        <v>765</v>
      </c>
      <c r="B17" s="668" t="s">
        <v>1082</v>
      </c>
      <c r="C17" s="475" t="s">
        <v>1292</v>
      </c>
      <c r="D17" s="305">
        <v>6305.09</v>
      </c>
      <c r="E17" s="305">
        <v>6386.7659999999996</v>
      </c>
      <c r="F17" s="305">
        <v>6588.2939999999999</v>
      </c>
      <c r="G17" s="305">
        <v>6437.8227251000008</v>
      </c>
      <c r="H17" s="326">
        <v>6446</v>
      </c>
    </row>
    <row r="18" spans="1:8" ht="17" x14ac:dyDescent="0.2">
      <c r="A18" s="2" t="s">
        <v>766</v>
      </c>
      <c r="B18" s="668" t="s">
        <v>1296</v>
      </c>
      <c r="C18" s="475" t="s">
        <v>1292</v>
      </c>
      <c r="D18" s="305">
        <v>43.643999999999998</v>
      </c>
      <c r="E18" s="305">
        <v>7.0279999999999996</v>
      </c>
      <c r="F18" s="305">
        <v>9.3209999999999997</v>
      </c>
      <c r="G18" s="305">
        <v>25.164999999999999</v>
      </c>
      <c r="H18" s="324">
        <v>28</v>
      </c>
    </row>
    <row r="19" spans="1:8" ht="17" x14ac:dyDescent="0.2">
      <c r="A19" s="2" t="s">
        <v>767</v>
      </c>
      <c r="B19" s="668" t="s">
        <v>1297</v>
      </c>
      <c r="C19" s="475" t="s">
        <v>1292</v>
      </c>
      <c r="D19" s="305">
        <v>345.14599999999996</v>
      </c>
      <c r="E19" s="305">
        <v>385.88699999999994</v>
      </c>
      <c r="F19" s="305">
        <v>377.12</v>
      </c>
      <c r="G19" s="305">
        <v>630.12049999999999</v>
      </c>
      <c r="H19" s="324">
        <v>630</v>
      </c>
    </row>
    <row r="20" spans="1:8" ht="17" x14ac:dyDescent="0.2">
      <c r="A20" s="2" t="s">
        <v>768</v>
      </c>
      <c r="B20" s="668" t="s">
        <v>1298</v>
      </c>
      <c r="C20" s="475" t="s">
        <v>1292</v>
      </c>
      <c r="D20" s="305">
        <v>803.60799999999995</v>
      </c>
      <c r="E20" s="305">
        <v>806.42450000000008</v>
      </c>
      <c r="F20" s="305">
        <v>845.83550000000002</v>
      </c>
      <c r="G20" s="305">
        <v>880.31685149999998</v>
      </c>
      <c r="H20" s="324">
        <v>883</v>
      </c>
    </row>
    <row r="21" spans="1:8" ht="17" x14ac:dyDescent="0.2">
      <c r="A21" s="2" t="s">
        <v>769</v>
      </c>
      <c r="B21" s="668" t="s">
        <v>1299</v>
      </c>
      <c r="C21" s="475" t="s">
        <v>1292</v>
      </c>
      <c r="D21" s="305">
        <v>53</v>
      </c>
      <c r="E21" s="305">
        <v>61.423500000000004</v>
      </c>
      <c r="F21" s="305">
        <v>60.008499999999998</v>
      </c>
      <c r="G21" s="305">
        <v>113.6515</v>
      </c>
      <c r="H21" s="324">
        <v>102</v>
      </c>
    </row>
    <row r="22" spans="1:8" ht="17" x14ac:dyDescent="0.2">
      <c r="A22" s="2" t="s">
        <v>770</v>
      </c>
      <c r="B22" s="668" t="s">
        <v>1300</v>
      </c>
      <c r="C22" s="475" t="s">
        <v>1292</v>
      </c>
      <c r="D22" s="305">
        <v>457.42499999999995</v>
      </c>
      <c r="E22" s="305">
        <v>594.904</v>
      </c>
      <c r="F22" s="305">
        <v>837.7639999999999</v>
      </c>
      <c r="G22" s="305">
        <v>791.19535999999994</v>
      </c>
      <c r="H22" s="324">
        <v>985</v>
      </c>
    </row>
    <row r="23" spans="1:8" ht="17" x14ac:dyDescent="0.2">
      <c r="A23" s="2" t="s">
        <v>771</v>
      </c>
      <c r="B23" s="668" t="s">
        <v>1084</v>
      </c>
      <c r="C23" s="475" t="s">
        <v>1292</v>
      </c>
      <c r="D23" s="305">
        <v>34.125</v>
      </c>
      <c r="E23" s="305">
        <v>13.785</v>
      </c>
      <c r="F23" s="305">
        <v>16.341000000000001</v>
      </c>
      <c r="G23" s="305">
        <v>6.3230000000000004</v>
      </c>
      <c r="H23" s="324">
        <v>18</v>
      </c>
    </row>
    <row r="24" spans="1:8" ht="17" x14ac:dyDescent="0.2">
      <c r="A24" s="2" t="s">
        <v>772</v>
      </c>
      <c r="B24" s="668" t="s">
        <v>1301</v>
      </c>
      <c r="C24" s="475" t="s">
        <v>1292</v>
      </c>
      <c r="D24" s="305">
        <v>871.45399999999995</v>
      </c>
      <c r="E24" s="305">
        <v>600.94450000000006</v>
      </c>
      <c r="F24" s="305">
        <v>656.51049999999998</v>
      </c>
      <c r="G24" s="305">
        <v>468.51745349999999</v>
      </c>
      <c r="H24" s="324">
        <v>557</v>
      </c>
    </row>
    <row r="25" spans="1:8" ht="17" x14ac:dyDescent="0.2">
      <c r="A25" s="2" t="s">
        <v>773</v>
      </c>
      <c r="B25" s="668" t="s">
        <v>1302</v>
      </c>
      <c r="C25" s="475" t="s">
        <v>1292</v>
      </c>
      <c r="D25" s="305">
        <v>242.91550000000001</v>
      </c>
      <c r="E25" s="305">
        <v>257.2115</v>
      </c>
      <c r="F25" s="305">
        <v>231.03649999999999</v>
      </c>
      <c r="G25" s="305">
        <v>0</v>
      </c>
      <c r="H25" s="324">
        <v>201</v>
      </c>
    </row>
    <row r="26" spans="1:8" ht="17" x14ac:dyDescent="0.2">
      <c r="A26" s="2" t="s">
        <v>774</v>
      </c>
      <c r="B26" s="668" t="s">
        <v>1303</v>
      </c>
      <c r="C26" s="475" t="s">
        <v>1292</v>
      </c>
      <c r="D26" s="305">
        <v>0.441</v>
      </c>
      <c r="E26" s="305">
        <v>26</v>
      </c>
      <c r="F26" s="305">
        <v>10</v>
      </c>
      <c r="G26" s="305">
        <v>0</v>
      </c>
      <c r="H26" s="324" t="s">
        <v>153</v>
      </c>
    </row>
    <row r="27" spans="1:8" ht="17" x14ac:dyDescent="0.2">
      <c r="A27" s="2" t="s">
        <v>775</v>
      </c>
      <c r="B27" s="668" t="s">
        <v>1304</v>
      </c>
      <c r="C27" s="475" t="s">
        <v>1292</v>
      </c>
      <c r="D27" s="305">
        <v>0</v>
      </c>
      <c r="E27" s="305">
        <v>0</v>
      </c>
      <c r="F27" s="305">
        <v>2.1549999999999998</v>
      </c>
      <c r="G27" s="305">
        <v>0</v>
      </c>
      <c r="H27" s="324">
        <v>1</v>
      </c>
    </row>
    <row r="28" spans="1:8" ht="17" x14ac:dyDescent="0.2">
      <c r="A28" s="2" t="s">
        <v>776</v>
      </c>
      <c r="B28" s="668" t="s">
        <v>1305</v>
      </c>
      <c r="C28" s="475" t="s">
        <v>1292</v>
      </c>
      <c r="D28" s="305">
        <v>0</v>
      </c>
      <c r="E28" s="305">
        <v>0</v>
      </c>
      <c r="F28" s="305">
        <v>0</v>
      </c>
      <c r="G28" s="305">
        <v>117.2867</v>
      </c>
      <c r="H28" s="324">
        <v>83</v>
      </c>
    </row>
    <row r="29" spans="1:8" ht="17" x14ac:dyDescent="0.2">
      <c r="A29" s="2" t="s">
        <v>777</v>
      </c>
      <c r="B29" s="668" t="s">
        <v>1306</v>
      </c>
      <c r="C29" s="475" t="s">
        <v>1292</v>
      </c>
      <c r="D29" s="305">
        <v>403</v>
      </c>
      <c r="E29" s="305">
        <v>562</v>
      </c>
      <c r="F29" s="305">
        <v>730</v>
      </c>
      <c r="G29" s="310">
        <v>990</v>
      </c>
      <c r="H29" s="325" t="s">
        <v>839</v>
      </c>
    </row>
    <row r="30" spans="1:8" ht="17" x14ac:dyDescent="0.2">
      <c r="A30" s="2" t="s">
        <v>778</v>
      </c>
      <c r="B30" s="303" t="str" cm="1">
        <f t="array" ref="B30">_xlfn.IFS([1]Content_!$D$7=1,VLOOKUP('[1]Operational indicators'!$A30,[1]Translation!$A:$S,'[1]Operational indicators'!B$1,FALSE),[1]Content_!$D$7=2,VLOOKUP('[1]Operational indicators'!$A30,[1]Translation!$A:$S,'[1]Operational indicators'!B$1+6,FALSE),[1]Content_!$D$7=3,VLOOKUP('[1]Operational indicators'!$A30,[1]Translation!$A:$S,'[1]Operational indicators'!B$1+12,FALSE))</f>
        <v>Установленная мощность переработки</v>
      </c>
      <c r="C30" s="173" t="str" cm="1">
        <f t="array" ref="C30">_xlfn.IFS([1]Content_!$D$7=1,VLOOKUP('[1]Operational indicators'!$A30,[1]Translation!$A:$S,'[1]Operational indicators'!C$1,FALSE),[1]Content_!$D$7=2,VLOOKUP('[1]Operational indicators'!$A30,[1]Translation!$A:$S,'[1]Operational indicators'!C$1+6,FALSE),[1]Content_!$D$7=3,VLOOKUP('[1]Operational indicators'!$A30,[1]Translation!$A:$S,'[1]Operational indicators'!C$1+12,FALSE))</f>
        <v>тыс. тонн/сутки</v>
      </c>
      <c r="D30" s="306">
        <v>75.8</v>
      </c>
      <c r="E30" s="306">
        <v>75.8</v>
      </c>
      <c r="F30" s="306">
        <v>75.8</v>
      </c>
      <c r="G30" s="306">
        <v>75.8</v>
      </c>
      <c r="H30" s="365">
        <v>76</v>
      </c>
    </row>
    <row r="31" spans="1:8" ht="17" x14ac:dyDescent="0.2">
      <c r="A31" s="2" t="s">
        <v>779</v>
      </c>
      <c r="B31" s="303" t="str" cm="1">
        <f t="array" ref="B31">_xlfn.IFS([1]Content_!$D$7=1,VLOOKUP('[1]Operational indicators'!$A31,[1]Translation!$A:$S,'[1]Operational indicators'!B$1,FALSE),[1]Content_!$D$7=2,VLOOKUP('[1]Operational indicators'!$A31,[1]Translation!$A:$S,'[1]Operational indicators'!B$1+6,FALSE),[1]Content_!$D$7=3,VLOOKUP('[1]Operational indicators'!$A31,[1]Translation!$A:$S,'[1]Operational indicators'!B$1+12,FALSE))</f>
        <v>Транспортировка природного газа, в т.ч.</v>
      </c>
      <c r="C31" s="173" t="str" cm="1">
        <f t="array" ref="C31">_xlfn.IFS([1]Content_!$D$7=1,VLOOKUP('[1]Operational indicators'!$A31,[1]Translation!$A:$S,'[1]Operational indicators'!C$1,FALSE),[1]Content_!$D$7=2,VLOOKUP('[1]Operational indicators'!$A31,[1]Translation!$A:$S,'[1]Operational indicators'!C$1+6,FALSE),[1]Content_!$D$7=3,VLOOKUP('[1]Operational indicators'!$A31,[1]Translation!$A:$S,'[1]Operational indicators'!C$1+12,FALSE))</f>
        <v>млрд м3</v>
      </c>
      <c r="D31" s="304">
        <v>97.033149999999992</v>
      </c>
      <c r="E31" s="304">
        <v>106.83526000000001</v>
      </c>
      <c r="F31" s="304">
        <v>95.54956</v>
      </c>
      <c r="G31" s="304">
        <v>92.158740000000009</v>
      </c>
      <c r="H31" s="365">
        <v>102</v>
      </c>
    </row>
    <row r="32" spans="1:8" ht="17" x14ac:dyDescent="0.2">
      <c r="A32" s="2" t="s">
        <v>780</v>
      </c>
      <c r="B32" s="189" t="str" cm="1">
        <f t="array" ref="B32">_xlfn.IFS([1]Content_!$D$7=1,VLOOKUP('[1]Operational indicators'!$A32,[1]Translation!$A:$S,'[1]Operational indicators'!B$1,FALSE),[1]Content_!$D$7=2,VLOOKUP('[1]Operational indicators'!$A32,[1]Translation!$A:$S,'[1]Operational indicators'!B$1+6,FALSE),[1]Content_!$D$7=3,VLOOKUP('[1]Operational indicators'!$A32,[1]Translation!$A:$S,'[1]Operational indicators'!B$1+12,FALSE))</f>
        <v>по магистральным газопроводам</v>
      </c>
      <c r="C32" s="120" t="str" cm="1">
        <f t="array" ref="C32">_xlfn.IFS([1]Content_!$D$7=1,VLOOKUP('[1]Operational indicators'!$A32,[1]Translation!$A:$S,'[1]Operational indicators'!C$1,FALSE),[1]Content_!$D$7=2,VLOOKUP('[1]Operational indicators'!$A32,[1]Translation!$A:$S,'[1]Operational indicators'!C$1+6,FALSE),[1]Content_!$D$7=3,VLOOKUP('[1]Operational indicators'!$A32,[1]Translation!$A:$S,'[1]Operational indicators'!C$1+12,FALSE))</f>
        <v>млн м3</v>
      </c>
      <c r="D32" s="305">
        <v>86590.44</v>
      </c>
      <c r="E32" s="305">
        <v>95422.35</v>
      </c>
      <c r="F32" s="305">
        <v>83743.78</v>
      </c>
      <c r="G32" s="305">
        <v>79558.490000000005</v>
      </c>
      <c r="H32" s="326">
        <v>88414</v>
      </c>
    </row>
    <row r="33" spans="1:12" ht="17" x14ac:dyDescent="0.2">
      <c r="A33" s="2" t="s">
        <v>781</v>
      </c>
      <c r="B33" s="189" t="str" cm="1">
        <f t="array" ref="B33">_xlfn.IFS([1]Content_!$D$7=1,VLOOKUP('[1]Operational indicators'!$A33,[1]Translation!$A:$S,'[1]Operational indicators'!B$1,FALSE),[1]Content_!$D$7=2,VLOOKUP('[1]Operational indicators'!$A33,[1]Translation!$A:$S,'[1]Operational indicators'!B$1+6,FALSE),[1]Content_!$D$7=3,VLOOKUP('[1]Operational indicators'!$A33,[1]Translation!$A:$S,'[1]Operational indicators'!B$1+12,FALSE))</f>
        <v>по газораспределительным сетям</v>
      </c>
      <c r="C33" s="120" t="str" cm="1">
        <f t="array" ref="C33">_xlfn.IFS([1]Content_!$D$7=1,VLOOKUP('[1]Operational indicators'!$A33,[1]Translation!$A:$S,'[1]Operational indicators'!C$1,FALSE),[1]Content_!$D$7=2,VLOOKUP('[1]Operational indicators'!$A33,[1]Translation!$A:$S,'[1]Operational indicators'!C$1+6,FALSE),[1]Content_!$D$7=3,VLOOKUP('[1]Operational indicators'!$A33,[1]Translation!$A:$S,'[1]Operational indicators'!C$1+12,FALSE))</f>
        <v>млн м3</v>
      </c>
      <c r="D33" s="305">
        <v>10442.709999999999</v>
      </c>
      <c r="E33" s="305">
        <v>11412.91</v>
      </c>
      <c r="F33" s="305">
        <v>11805.78</v>
      </c>
      <c r="G33" s="310">
        <v>12600.25</v>
      </c>
      <c r="H33" s="317">
        <v>13751</v>
      </c>
    </row>
    <row r="34" spans="1:12" ht="17" x14ac:dyDescent="0.2">
      <c r="A34" s="2" t="s">
        <v>782</v>
      </c>
      <c r="B34" s="303" t="str" cm="1">
        <f t="array" ref="B34">_xlfn.IFS([1]Content_!$D$7=1,VLOOKUP('[1]Operational indicators'!$A34,[1]Translation!$A:$S,'[1]Operational indicators'!B$1,FALSE),[1]Content_!$D$7=2,VLOOKUP('[1]Operational indicators'!$A34,[1]Translation!$A:$S,'[1]Operational indicators'!B$1+6,FALSE),[1]Content_!$D$7=3,VLOOKUP('[1]Operational indicators'!$A34,[1]Translation!$A:$S,'[1]Operational indicators'!B$1+12,FALSE))</f>
        <v>Транспортировка нефти, в т.ч.</v>
      </c>
      <c r="C34" s="173" t="str" cm="1">
        <f t="array" ref="C34">_xlfn.IFS([1]Content_!$D$7=1,VLOOKUP('[1]Operational indicators'!$A34,[1]Translation!$A:$S,'[1]Operational indicators'!C$1,FALSE),[1]Content_!$D$7=2,VLOOKUP('[1]Operational indicators'!$A34,[1]Translation!$A:$S,'[1]Operational indicators'!C$1+6,FALSE),[1]Content_!$D$7=3,VLOOKUP('[1]Operational indicators'!$A34,[1]Translation!$A:$S,'[1]Operational indicators'!C$1+12,FALSE))</f>
        <v>тыс. тонн</v>
      </c>
      <c r="D34" s="304">
        <v>73171</v>
      </c>
      <c r="E34" s="304">
        <v>74565</v>
      </c>
      <c r="F34" s="304">
        <v>74659</v>
      </c>
      <c r="G34" s="304">
        <v>80359</v>
      </c>
      <c r="H34" s="358">
        <v>83478</v>
      </c>
    </row>
    <row r="35" spans="1:12" ht="17" x14ac:dyDescent="0.2">
      <c r="A35" s="2" t="s">
        <v>783</v>
      </c>
      <c r="B35" s="189" t="str" cm="1">
        <f t="array" ref="B35">_xlfn.IFS([1]Content_!$D$7=1,VLOOKUP('[1]Operational indicators'!$A35,[1]Translation!$A:$S,'[1]Operational indicators'!B$1,FALSE),[1]Content_!$D$7=2,VLOOKUP('[1]Operational indicators'!$A35,[1]Translation!$A:$S,'[1]Operational indicators'!B$1+6,FALSE),[1]Content_!$D$7=3,VLOOKUP('[1]Operational indicators'!$A35,[1]Translation!$A:$S,'[1]Operational indicators'!B$1+12,FALSE))</f>
        <v>по магистральным трубопроводам</v>
      </c>
      <c r="C35" s="120" t="str" cm="1">
        <f t="array" ref="C35">_xlfn.IFS([1]Content_!$D$7=1,VLOOKUP('[1]Operational indicators'!$A35,[1]Translation!$A:$S,'[1]Operational indicators'!C$1,FALSE),[1]Content_!$D$7=2,VLOOKUP('[1]Operational indicators'!$A35,[1]Translation!$A:$S,'[1]Operational indicators'!C$1+6,FALSE),[1]Content_!$D$7=3,VLOOKUP('[1]Operational indicators'!$A35,[1]Translation!$A:$S,'[1]Operational indicators'!C$1+12,FALSE))</f>
        <v>тыс. тонн</v>
      </c>
      <c r="D35" s="305">
        <v>64181</v>
      </c>
      <c r="E35" s="305">
        <v>64710</v>
      </c>
      <c r="F35" s="305">
        <v>65316</v>
      </c>
      <c r="G35" s="305">
        <v>69581</v>
      </c>
      <c r="H35" s="326">
        <v>70309</v>
      </c>
    </row>
    <row r="36" spans="1:12" ht="17" x14ac:dyDescent="0.2">
      <c r="A36" s="2" t="s">
        <v>784</v>
      </c>
      <c r="B36" s="189" t="str" cm="1">
        <f t="array" ref="B36">_xlfn.IFS([1]Content_!$D$7=1,VLOOKUP('[1]Operational indicators'!$A36,[1]Translation!$A:$S,'[1]Operational indicators'!B$1,FALSE),[1]Content_!$D$7=2,VLOOKUP('[1]Operational indicators'!$A36,[1]Translation!$A:$S,'[1]Operational indicators'!B$1+6,FALSE),[1]Content_!$D$7=3,VLOOKUP('[1]Operational indicators'!$A36,[1]Translation!$A:$S,'[1]Operational indicators'!B$1+12,FALSE))</f>
        <v>морским сообщением (танкеры)</v>
      </c>
      <c r="C36" s="120" t="str" cm="1">
        <f t="array" ref="C36">_xlfn.IFS([1]Content_!$D$7=1,VLOOKUP('[1]Operational indicators'!$A36,[1]Translation!$A:$S,'[1]Operational indicators'!C$1,FALSE),[1]Content_!$D$7=2,VLOOKUP('[1]Operational indicators'!$A36,[1]Translation!$A:$S,'[1]Operational indicators'!C$1+6,FALSE),[1]Content_!$D$7=3,VLOOKUP('[1]Operational indicators'!$A36,[1]Translation!$A:$S,'[1]Operational indicators'!C$1+12,FALSE))</f>
        <v>тыс. тонн</v>
      </c>
      <c r="D36" s="305">
        <v>8990</v>
      </c>
      <c r="E36" s="305">
        <v>9855</v>
      </c>
      <c r="F36" s="305">
        <v>9343</v>
      </c>
      <c r="G36" s="310">
        <v>10778</v>
      </c>
      <c r="H36" s="317">
        <v>13169</v>
      </c>
    </row>
    <row r="37" spans="1:12" ht="16" customHeight="1" x14ac:dyDescent="0.2">
      <c r="A37" s="2" t="s">
        <v>785</v>
      </c>
      <c r="B37" s="670" t="s">
        <v>941</v>
      </c>
      <c r="C37" s="670"/>
      <c r="D37" s="315"/>
      <c r="E37" s="315"/>
      <c r="F37" s="315"/>
      <c r="G37" s="316"/>
      <c r="H37" s="366"/>
    </row>
    <row r="38" spans="1:12" ht="17" x14ac:dyDescent="0.2">
      <c r="A38" s="2" t="s">
        <v>786</v>
      </c>
      <c r="B38" s="669" t="s">
        <v>1307</v>
      </c>
      <c r="C38" s="534" t="s">
        <v>1308</v>
      </c>
      <c r="D38" s="674">
        <f>SUM(D39:D45)</f>
        <v>35.724862719000001</v>
      </c>
      <c r="E38" s="674">
        <f>SUM(E39:E45)</f>
        <v>40.901720935</v>
      </c>
      <c r="F38" s="675">
        <f>SUM(F39:F45)</f>
        <v>41.254550485791007</v>
      </c>
      <c r="G38" s="675">
        <f>SUM(G39:G45)</f>
        <v>40.498487375999993</v>
      </c>
      <c r="H38" s="365">
        <v>41.26</v>
      </c>
      <c r="I38" s="307"/>
      <c r="J38" s="307"/>
      <c r="K38" s="307"/>
      <c r="L38" s="307"/>
    </row>
    <row r="39" spans="1:12" ht="17" x14ac:dyDescent="0.2">
      <c r="A39" s="2" t="s">
        <v>787</v>
      </c>
      <c r="B39" s="671" t="s">
        <v>1309</v>
      </c>
      <c r="C39" s="499" t="s">
        <v>1308</v>
      </c>
      <c r="D39" s="312">
        <v>28.6</v>
      </c>
      <c r="E39" s="312">
        <v>33.200000000000003</v>
      </c>
      <c r="F39" s="313">
        <v>33.090000000000003</v>
      </c>
      <c r="G39" s="313">
        <v>32.520000000000003</v>
      </c>
      <c r="H39" s="324">
        <v>31.99</v>
      </c>
    </row>
    <row r="40" spans="1:12" ht="17" x14ac:dyDescent="0.2">
      <c r="A40" s="2" t="s">
        <v>788</v>
      </c>
      <c r="B40" s="668" t="s">
        <v>1310</v>
      </c>
      <c r="C40" s="475" t="s">
        <v>1308</v>
      </c>
      <c r="D40" s="312">
        <v>0.79020995199999999</v>
      </c>
      <c r="E40" s="312">
        <v>1.78878742</v>
      </c>
      <c r="F40" s="313">
        <v>2.0522244120000002</v>
      </c>
      <c r="G40" s="313">
        <v>1.9956256160000001</v>
      </c>
      <c r="H40" s="324">
        <v>1.71</v>
      </c>
    </row>
    <row r="41" spans="1:12" ht="17" x14ac:dyDescent="0.2">
      <c r="A41" s="2" t="s">
        <v>789</v>
      </c>
      <c r="B41" s="668" t="s">
        <v>1311</v>
      </c>
      <c r="C41" s="475" t="s">
        <v>1308</v>
      </c>
      <c r="D41" s="312">
        <v>0</v>
      </c>
      <c r="E41" s="312">
        <v>0</v>
      </c>
      <c r="F41" s="313">
        <v>0</v>
      </c>
      <c r="G41" s="313">
        <v>0</v>
      </c>
      <c r="H41" s="324" t="s">
        <v>153</v>
      </c>
    </row>
    <row r="42" spans="1:12" ht="17" x14ac:dyDescent="0.2">
      <c r="A42" s="2" t="s">
        <v>790</v>
      </c>
      <c r="B42" s="668" t="s">
        <v>1312</v>
      </c>
      <c r="C42" s="475" t="s">
        <v>1308</v>
      </c>
      <c r="D42" s="312">
        <v>6.06</v>
      </c>
      <c r="E42" s="312">
        <v>5.64</v>
      </c>
      <c r="F42" s="313">
        <v>5.75</v>
      </c>
      <c r="G42" s="313">
        <v>5.51</v>
      </c>
      <c r="H42" s="324">
        <v>7.07</v>
      </c>
    </row>
    <row r="43" spans="1:12" ht="17" x14ac:dyDescent="0.2">
      <c r="A43" s="2" t="s">
        <v>791</v>
      </c>
      <c r="B43" s="668" t="s">
        <v>1313</v>
      </c>
      <c r="C43" s="475" t="s">
        <v>1308</v>
      </c>
      <c r="D43" s="312">
        <v>0.16281000000000001</v>
      </c>
      <c r="E43" s="312">
        <v>0.15976000000000001</v>
      </c>
      <c r="F43" s="313">
        <v>0.23849999999999999</v>
      </c>
      <c r="G43" s="313">
        <v>0.37938</v>
      </c>
      <c r="H43" s="324">
        <v>0.38</v>
      </c>
    </row>
    <row r="44" spans="1:12" ht="17" x14ac:dyDescent="0.2">
      <c r="A44" s="2" t="s">
        <v>792</v>
      </c>
      <c r="B44" s="668" t="s">
        <v>1314</v>
      </c>
      <c r="C44" s="475" t="s">
        <v>1308</v>
      </c>
      <c r="D44" s="312">
        <v>7.3893070000000003E-3</v>
      </c>
      <c r="E44" s="312">
        <v>8.6218860000000005E-3</v>
      </c>
      <c r="F44" s="313">
        <v>8.2466517909999988E-3</v>
      </c>
      <c r="G44" s="313">
        <v>8.4497540000000003E-3</v>
      </c>
      <c r="H44" s="324">
        <v>0.01</v>
      </c>
    </row>
    <row r="45" spans="1:12" ht="17" x14ac:dyDescent="0.2">
      <c r="A45" s="2" t="s">
        <v>793</v>
      </c>
      <c r="B45" s="668" t="s">
        <v>1315</v>
      </c>
      <c r="C45" s="475" t="s">
        <v>1308</v>
      </c>
      <c r="D45" s="312">
        <v>0.10445346000000001</v>
      </c>
      <c r="E45" s="312">
        <v>0.10455162899999999</v>
      </c>
      <c r="F45" s="313">
        <v>0.11557942199999999</v>
      </c>
      <c r="G45" s="313">
        <v>8.5032005999999993E-2</v>
      </c>
      <c r="H45" s="324">
        <v>0.1</v>
      </c>
    </row>
    <row r="46" spans="1:12" ht="17" x14ac:dyDescent="0.2">
      <c r="A46" s="2" t="s">
        <v>794</v>
      </c>
      <c r="B46" s="668" t="s">
        <v>1316</v>
      </c>
      <c r="C46" s="475" t="s">
        <v>1317</v>
      </c>
      <c r="D46" s="314">
        <v>47005.750999999997</v>
      </c>
      <c r="E46" s="314">
        <v>41787.095000000001</v>
      </c>
      <c r="F46" s="314">
        <v>41795.591999999997</v>
      </c>
      <c r="G46" s="314">
        <v>47603.777999999998</v>
      </c>
      <c r="H46" s="326">
        <v>48184</v>
      </c>
    </row>
    <row r="47" spans="1:12" ht="17" x14ac:dyDescent="0.2">
      <c r="A47" s="2" t="s">
        <v>795</v>
      </c>
      <c r="B47" s="668" t="s">
        <v>1318</v>
      </c>
      <c r="C47" s="475" t="s">
        <v>1317</v>
      </c>
      <c r="D47" s="314">
        <v>10151.257</v>
      </c>
      <c r="E47" s="314">
        <v>10145.538</v>
      </c>
      <c r="F47" s="314">
        <v>10145.538</v>
      </c>
      <c r="G47" s="314">
        <v>10145.210999999999</v>
      </c>
      <c r="H47" s="326">
        <v>10144</v>
      </c>
    </row>
    <row r="48" spans="1:12" ht="17" x14ac:dyDescent="0.2">
      <c r="A48" s="2" t="s">
        <v>796</v>
      </c>
      <c r="B48" s="668" t="s">
        <v>1319</v>
      </c>
      <c r="C48" s="475" t="s">
        <v>1317</v>
      </c>
      <c r="D48" s="314">
        <v>1421.2249999999999</v>
      </c>
      <c r="E48" s="314">
        <v>1421.2249999999999</v>
      </c>
      <c r="F48" s="314">
        <v>1421.2249999999999</v>
      </c>
      <c r="G48" s="314">
        <v>1421.2249999999999</v>
      </c>
      <c r="H48" s="326">
        <v>1421</v>
      </c>
    </row>
    <row r="49" spans="1:8" ht="17" x14ac:dyDescent="0.2">
      <c r="A49" s="2"/>
      <c r="B49" s="673" t="s">
        <v>840</v>
      </c>
      <c r="C49" s="176" t="s">
        <v>841</v>
      </c>
      <c r="D49" s="249"/>
      <c r="E49" s="176">
        <v>1.75</v>
      </c>
      <c r="F49" s="176">
        <v>2</v>
      </c>
      <c r="G49" s="176">
        <v>1.95</v>
      </c>
      <c r="H49" s="324">
        <v>1.64</v>
      </c>
    </row>
    <row r="50" spans="1:8" ht="17" x14ac:dyDescent="0.2">
      <c r="A50" s="2" t="s">
        <v>797</v>
      </c>
      <c r="B50" s="668" t="s">
        <v>1320</v>
      </c>
      <c r="C50" s="475" t="s">
        <v>1321</v>
      </c>
      <c r="D50" s="312">
        <v>43.3</v>
      </c>
      <c r="E50" s="312">
        <v>44.6</v>
      </c>
      <c r="F50" s="312">
        <v>42.47</v>
      </c>
      <c r="G50" s="312">
        <v>42.93</v>
      </c>
      <c r="H50" s="324">
        <v>43</v>
      </c>
    </row>
    <row r="51" spans="1:8" ht="16" customHeight="1" x14ac:dyDescent="0.2">
      <c r="A51" s="2" t="s">
        <v>798</v>
      </c>
      <c r="B51" s="505" t="s">
        <v>1322</v>
      </c>
      <c r="C51" s="505"/>
      <c r="D51" s="147"/>
      <c r="E51" s="147"/>
      <c r="F51" s="147"/>
      <c r="G51" s="147"/>
      <c r="H51" s="367"/>
    </row>
    <row r="52" spans="1:8" ht="17" x14ac:dyDescent="0.2">
      <c r="A52" s="2" t="s">
        <v>799</v>
      </c>
      <c r="B52" s="668" t="s">
        <v>1323</v>
      </c>
      <c r="C52" s="475" t="s">
        <v>954</v>
      </c>
      <c r="D52" s="305">
        <v>165950</v>
      </c>
      <c r="E52" s="305">
        <v>194000</v>
      </c>
      <c r="F52" s="305">
        <v>175340</v>
      </c>
      <c r="G52" s="305">
        <v>193400</v>
      </c>
      <c r="H52" s="326">
        <v>197885</v>
      </c>
    </row>
    <row r="53" spans="1:8" ht="17" x14ac:dyDescent="0.2">
      <c r="A53" s="2" t="s">
        <v>800</v>
      </c>
      <c r="B53" s="668" t="s">
        <v>1324</v>
      </c>
      <c r="C53" s="475" t="s">
        <v>1325</v>
      </c>
      <c r="D53" s="305">
        <v>1073</v>
      </c>
      <c r="E53" s="305">
        <v>197</v>
      </c>
      <c r="F53" s="305">
        <v>603</v>
      </c>
      <c r="G53" s="305">
        <v>180.6</v>
      </c>
      <c r="H53" s="324">
        <v>176</v>
      </c>
    </row>
    <row r="54" spans="1:8" ht="17" x14ac:dyDescent="0.2">
      <c r="A54" s="2" t="s">
        <v>801</v>
      </c>
      <c r="B54" s="668" t="s">
        <v>1326</v>
      </c>
      <c r="C54" s="475" t="s">
        <v>954</v>
      </c>
      <c r="D54" s="305">
        <v>0</v>
      </c>
      <c r="E54" s="305">
        <v>46.3</v>
      </c>
      <c r="F54" s="305">
        <v>12</v>
      </c>
      <c r="G54" s="305">
        <v>0</v>
      </c>
      <c r="H54" s="324" t="s">
        <v>153</v>
      </c>
    </row>
    <row r="55" spans="1:8" ht="17" x14ac:dyDescent="0.2">
      <c r="A55" s="2" t="s">
        <v>802</v>
      </c>
      <c r="B55" s="668" t="s">
        <v>1327</v>
      </c>
      <c r="C55" s="475" t="s">
        <v>954</v>
      </c>
      <c r="D55" s="305">
        <v>8312</v>
      </c>
      <c r="E55" s="305">
        <v>9300</v>
      </c>
      <c r="F55" s="305">
        <v>5300</v>
      </c>
      <c r="G55" s="305">
        <v>5833</v>
      </c>
      <c r="H55" s="324" t="s">
        <v>153</v>
      </c>
    </row>
    <row r="56" spans="1:8" ht="17" x14ac:dyDescent="0.2">
      <c r="A56" s="2" t="s">
        <v>803</v>
      </c>
      <c r="B56" s="668" t="s">
        <v>1328</v>
      </c>
      <c r="C56" s="475" t="s">
        <v>1329</v>
      </c>
      <c r="D56" s="305">
        <v>17338</v>
      </c>
      <c r="E56" s="305">
        <v>15500</v>
      </c>
      <c r="F56" s="305">
        <v>15500</v>
      </c>
      <c r="G56" s="305">
        <v>17083</v>
      </c>
      <c r="H56" s="325" t="s">
        <v>153</v>
      </c>
    </row>
    <row r="57" spans="1:8" ht="16" customHeight="1" x14ac:dyDescent="0.2">
      <c r="A57" s="2" t="s">
        <v>804</v>
      </c>
      <c r="B57" s="670" t="s">
        <v>1330</v>
      </c>
      <c r="C57" s="670"/>
      <c r="D57" s="79"/>
      <c r="E57" s="79"/>
      <c r="F57" s="79"/>
      <c r="G57" s="79"/>
      <c r="H57" s="79"/>
    </row>
    <row r="58" spans="1:8" ht="17" x14ac:dyDescent="0.2">
      <c r="A58" s="2" t="s">
        <v>805</v>
      </c>
      <c r="B58" s="671" t="s">
        <v>1331</v>
      </c>
      <c r="C58" s="499" t="s">
        <v>954</v>
      </c>
      <c r="D58" s="309">
        <v>19587</v>
      </c>
      <c r="E58" s="309">
        <v>21834</v>
      </c>
      <c r="F58" s="309">
        <v>21279</v>
      </c>
      <c r="G58" s="309">
        <v>20996</v>
      </c>
      <c r="H58" s="326">
        <v>23351</v>
      </c>
    </row>
    <row r="59" spans="1:8" ht="17" x14ac:dyDescent="0.2">
      <c r="A59" s="2" t="s">
        <v>806</v>
      </c>
      <c r="B59" s="668" t="s">
        <v>1332</v>
      </c>
      <c r="C59" s="475" t="s">
        <v>954</v>
      </c>
      <c r="D59" s="305">
        <v>19477</v>
      </c>
      <c r="E59" s="305">
        <v>21819</v>
      </c>
      <c r="F59" s="305">
        <v>21227</v>
      </c>
      <c r="G59" s="305">
        <v>21112</v>
      </c>
      <c r="H59" s="326">
        <v>23270</v>
      </c>
    </row>
    <row r="60" spans="1:8" ht="17" x14ac:dyDescent="0.2">
      <c r="A60" s="2" t="s">
        <v>807</v>
      </c>
      <c r="B60" s="668" t="s">
        <v>1333</v>
      </c>
      <c r="C60" s="475" t="s">
        <v>954</v>
      </c>
      <c r="D60" s="305">
        <v>1529.5</v>
      </c>
      <c r="E60" s="305">
        <v>1580.1</v>
      </c>
      <c r="F60" s="305">
        <v>1468.6</v>
      </c>
      <c r="G60" s="305">
        <v>1004.3</v>
      </c>
      <c r="H60" s="324">
        <v>884</v>
      </c>
    </row>
    <row r="61" spans="1:8" ht="17" x14ac:dyDescent="0.2">
      <c r="A61" s="2" t="s">
        <v>808</v>
      </c>
      <c r="B61" s="668" t="s">
        <v>1334</v>
      </c>
      <c r="C61" s="475" t="s">
        <v>954</v>
      </c>
      <c r="D61" s="305">
        <v>0</v>
      </c>
      <c r="E61" s="305">
        <v>0</v>
      </c>
      <c r="F61" s="305">
        <v>181544</v>
      </c>
      <c r="G61" s="305">
        <v>0</v>
      </c>
      <c r="H61" s="324" t="s">
        <v>153</v>
      </c>
    </row>
    <row r="62" spans="1:8" ht="17" x14ac:dyDescent="0.2">
      <c r="A62" s="2" t="s">
        <v>809</v>
      </c>
      <c r="B62" s="668" t="s">
        <v>1335</v>
      </c>
      <c r="C62" s="475" t="s">
        <v>954</v>
      </c>
      <c r="D62" s="305">
        <v>33.5</v>
      </c>
      <c r="E62" s="305">
        <v>51.1</v>
      </c>
      <c r="F62" s="305">
        <v>55.6</v>
      </c>
      <c r="G62" s="305">
        <v>52.2</v>
      </c>
      <c r="H62" s="324">
        <v>55</v>
      </c>
    </row>
    <row r="63" spans="1:8" ht="17" x14ac:dyDescent="0.2">
      <c r="A63" s="2" t="s">
        <v>810</v>
      </c>
      <c r="B63" s="668" t="s">
        <v>1336</v>
      </c>
      <c r="C63" s="475" t="s">
        <v>954</v>
      </c>
      <c r="D63" s="305">
        <v>9</v>
      </c>
      <c r="E63" s="305">
        <v>6.4</v>
      </c>
      <c r="F63" s="305">
        <v>8.3000000000000007</v>
      </c>
      <c r="G63" s="305">
        <v>5.2</v>
      </c>
      <c r="H63" s="324">
        <v>6</v>
      </c>
    </row>
    <row r="64" spans="1:8" ht="17" x14ac:dyDescent="0.2">
      <c r="A64" s="2" t="s">
        <v>811</v>
      </c>
      <c r="B64" s="668" t="s">
        <v>1337</v>
      </c>
      <c r="C64" s="475" t="s">
        <v>954</v>
      </c>
      <c r="D64" s="305">
        <v>0</v>
      </c>
      <c r="E64" s="305">
        <v>0</v>
      </c>
      <c r="F64" s="305">
        <v>0</v>
      </c>
      <c r="G64" s="305">
        <v>0</v>
      </c>
      <c r="H64" s="323" t="s">
        <v>153</v>
      </c>
    </row>
    <row r="65" spans="1:8" ht="17" x14ac:dyDescent="0.2">
      <c r="A65" s="2" t="s">
        <v>812</v>
      </c>
      <c r="B65" s="672" t="s">
        <v>1338</v>
      </c>
      <c r="C65" s="501" t="s">
        <v>1339</v>
      </c>
      <c r="D65" s="310">
        <v>0</v>
      </c>
      <c r="E65" s="310">
        <v>0</v>
      </c>
      <c r="F65" s="310">
        <v>0</v>
      </c>
      <c r="G65" s="310">
        <v>0</v>
      </c>
      <c r="H65" s="328" t="s">
        <v>153</v>
      </c>
    </row>
    <row r="66" spans="1:8" ht="16" customHeight="1" x14ac:dyDescent="0.2">
      <c r="A66" s="2" t="s">
        <v>813</v>
      </c>
      <c r="B66" s="670" t="s">
        <v>1340</v>
      </c>
      <c r="C66" s="670"/>
      <c r="D66" s="79"/>
      <c r="E66" s="79"/>
      <c r="F66" s="79"/>
      <c r="G66" s="79"/>
      <c r="H66" s="360"/>
    </row>
    <row r="67" spans="1:8" ht="17" x14ac:dyDescent="0.2">
      <c r="A67" s="2" t="s">
        <v>814</v>
      </c>
      <c r="B67" s="668" t="s">
        <v>1341</v>
      </c>
      <c r="C67" s="475" t="s">
        <v>954</v>
      </c>
      <c r="D67" s="305">
        <v>16432</v>
      </c>
      <c r="E67" s="305">
        <v>16526</v>
      </c>
      <c r="F67" s="305">
        <v>16358</v>
      </c>
      <c r="G67" s="305">
        <v>18069</v>
      </c>
      <c r="H67" s="326">
        <v>16670</v>
      </c>
    </row>
    <row r="68" spans="1:8" ht="17" x14ac:dyDescent="0.2">
      <c r="A68" s="2" t="s">
        <v>815</v>
      </c>
      <c r="B68" s="668" t="s">
        <v>1342</v>
      </c>
      <c r="C68" s="475" t="s">
        <v>954</v>
      </c>
      <c r="D68" s="305">
        <v>14126</v>
      </c>
      <c r="E68" s="305">
        <v>13586</v>
      </c>
      <c r="F68" s="305">
        <v>13572</v>
      </c>
      <c r="G68" s="305">
        <v>14950</v>
      </c>
      <c r="H68" s="317">
        <v>12769</v>
      </c>
    </row>
    <row r="69" spans="1:8" ht="16" customHeight="1" x14ac:dyDescent="0.2">
      <c r="A69" s="2" t="s">
        <v>816</v>
      </c>
      <c r="B69" s="670" t="s">
        <v>1343</v>
      </c>
      <c r="C69" s="670"/>
      <c r="D69" s="79"/>
      <c r="E69" s="79"/>
      <c r="F69" s="79"/>
      <c r="G69" s="79"/>
      <c r="H69" s="140" t="s">
        <v>153</v>
      </c>
    </row>
    <row r="70" spans="1:8" ht="17" x14ac:dyDescent="0.2">
      <c r="A70" s="2" t="s">
        <v>817</v>
      </c>
      <c r="B70" s="668" t="s">
        <v>1344</v>
      </c>
      <c r="C70" s="475" t="s">
        <v>954</v>
      </c>
      <c r="D70" s="305">
        <v>1375.08</v>
      </c>
      <c r="E70" s="305">
        <v>1529.31</v>
      </c>
      <c r="F70" s="305">
        <v>1332.46</v>
      </c>
      <c r="G70" s="305">
        <v>842.8</v>
      </c>
      <c r="H70" s="324">
        <v>735</v>
      </c>
    </row>
    <row r="71" spans="1:8" ht="17" x14ac:dyDescent="0.2">
      <c r="A71" s="2" t="s">
        <v>818</v>
      </c>
      <c r="B71" s="668" t="s">
        <v>1345</v>
      </c>
      <c r="C71" s="475" t="s">
        <v>954</v>
      </c>
      <c r="D71" s="305">
        <v>143.72999999999999</v>
      </c>
      <c r="E71" s="305">
        <v>165.4</v>
      </c>
      <c r="F71" s="305">
        <v>165.52</v>
      </c>
      <c r="G71" s="305">
        <v>153.80000000000001</v>
      </c>
      <c r="H71" s="324">
        <v>142</v>
      </c>
    </row>
    <row r="72" spans="1:8" ht="17" x14ac:dyDescent="0.2">
      <c r="A72" s="2" t="s">
        <v>819</v>
      </c>
      <c r="B72" s="668" t="s">
        <v>1346</v>
      </c>
      <c r="C72" s="475" t="s">
        <v>954</v>
      </c>
      <c r="D72" s="305">
        <v>16.11</v>
      </c>
      <c r="E72" s="305">
        <v>8.24</v>
      </c>
      <c r="F72" s="305">
        <v>13.45</v>
      </c>
      <c r="G72" s="305">
        <v>7.7</v>
      </c>
      <c r="H72" s="325">
        <v>9</v>
      </c>
    </row>
    <row r="73" spans="1:8" ht="16" customHeight="1" x14ac:dyDescent="0.2">
      <c r="A73" s="2" t="s">
        <v>820</v>
      </c>
      <c r="B73" s="670" t="s">
        <v>1347</v>
      </c>
      <c r="C73" s="670"/>
      <c r="D73" s="79"/>
      <c r="E73" s="79"/>
      <c r="F73" s="79"/>
      <c r="G73" s="79"/>
      <c r="H73" s="140" t="s">
        <v>153</v>
      </c>
    </row>
    <row r="74" spans="1:8" ht="17" x14ac:dyDescent="0.2">
      <c r="A74" s="2" t="s">
        <v>821</v>
      </c>
      <c r="B74" s="668" t="s">
        <v>1348</v>
      </c>
      <c r="C74" s="475" t="s">
        <v>1349</v>
      </c>
      <c r="D74" s="305">
        <v>0</v>
      </c>
      <c r="E74" s="305">
        <v>2774.5549999999998</v>
      </c>
      <c r="F74" s="305">
        <v>2651.4540000000002</v>
      </c>
      <c r="G74" s="305">
        <v>2510.5070000000001</v>
      </c>
      <c r="H74" s="326">
        <v>2278</v>
      </c>
    </row>
    <row r="75" spans="1:8" ht="17" x14ac:dyDescent="0.2">
      <c r="A75" s="2" t="s">
        <v>822</v>
      </c>
      <c r="B75" s="668" t="s">
        <v>1350</v>
      </c>
      <c r="C75" s="475" t="s">
        <v>1351</v>
      </c>
      <c r="D75" s="305">
        <v>0</v>
      </c>
      <c r="E75" s="305">
        <v>1860.7059999999999</v>
      </c>
      <c r="F75" s="305">
        <v>1863.2280000000001</v>
      </c>
      <c r="G75" s="305">
        <v>1889.309</v>
      </c>
      <c r="H75" s="326">
        <v>1858</v>
      </c>
    </row>
    <row r="76" spans="1:8" ht="17" x14ac:dyDescent="0.2">
      <c r="A76" s="2" t="s">
        <v>823</v>
      </c>
      <c r="B76" s="668" t="s">
        <v>1352</v>
      </c>
      <c r="C76" s="475" t="s">
        <v>1353</v>
      </c>
      <c r="D76" s="305">
        <v>0</v>
      </c>
      <c r="E76" s="305">
        <v>918.72</v>
      </c>
      <c r="F76" s="305">
        <v>930.68200000000002</v>
      </c>
      <c r="G76" s="305">
        <v>1049.2170000000001</v>
      </c>
      <c r="H76" s="326">
        <v>1162</v>
      </c>
    </row>
    <row r="77" spans="1:8" ht="17" x14ac:dyDescent="0.2">
      <c r="A77" s="2" t="s">
        <v>824</v>
      </c>
      <c r="B77" s="668" t="s">
        <v>1354</v>
      </c>
      <c r="C77" s="475" t="s">
        <v>1355</v>
      </c>
      <c r="D77" s="305">
        <v>0</v>
      </c>
      <c r="E77" s="305">
        <v>14.543324999999999</v>
      </c>
      <c r="F77" s="305">
        <v>14.548861</v>
      </c>
      <c r="G77" s="305">
        <v>14.471526000000001</v>
      </c>
      <c r="H77" s="325">
        <v>15</v>
      </c>
    </row>
    <row r="78" spans="1:8" ht="16" customHeight="1" x14ac:dyDescent="0.2">
      <c r="A78" s="2" t="s">
        <v>825</v>
      </c>
      <c r="B78" s="670" t="s">
        <v>1356</v>
      </c>
      <c r="C78" s="670"/>
      <c r="D78" s="79"/>
      <c r="E78" s="79"/>
      <c r="F78" s="79"/>
      <c r="G78" s="79"/>
      <c r="H78" s="140"/>
    </row>
    <row r="79" spans="1:8" ht="17" x14ac:dyDescent="0.2">
      <c r="A79" s="2" t="s">
        <v>826</v>
      </c>
      <c r="B79" s="668" t="s">
        <v>1357</v>
      </c>
      <c r="C79" s="475" t="s">
        <v>1358</v>
      </c>
      <c r="D79" s="305">
        <v>30955</v>
      </c>
      <c r="E79" s="305">
        <v>47113</v>
      </c>
      <c r="F79" s="305">
        <v>51819</v>
      </c>
      <c r="G79" s="305">
        <v>55068</v>
      </c>
      <c r="H79" s="324" t="s">
        <v>153</v>
      </c>
    </row>
    <row r="80" spans="1:8" ht="17" x14ac:dyDescent="0.2">
      <c r="A80" s="2" t="s">
        <v>827</v>
      </c>
      <c r="B80" s="668" t="s">
        <v>1359</v>
      </c>
      <c r="C80" s="475" t="s">
        <v>1360</v>
      </c>
      <c r="D80" s="302">
        <v>5.0999999999999996</v>
      </c>
      <c r="E80" s="302">
        <v>4.7</v>
      </c>
      <c r="F80" s="302">
        <v>5</v>
      </c>
      <c r="G80" s="302">
        <v>5.3</v>
      </c>
      <c r="H80" s="324" t="s">
        <v>153</v>
      </c>
    </row>
    <row r="81" spans="1:8" ht="17" x14ac:dyDescent="0.2">
      <c r="A81" s="2" t="s">
        <v>828</v>
      </c>
      <c r="B81" s="668" t="s">
        <v>1361</v>
      </c>
      <c r="C81" s="475"/>
      <c r="D81" s="305">
        <v>7904320.4905276783</v>
      </c>
      <c r="E81" s="305">
        <v>13063677.648259994</v>
      </c>
      <c r="F81" s="305">
        <v>15921347.2408696</v>
      </c>
      <c r="G81" s="305">
        <v>17689651</v>
      </c>
      <c r="H81" s="325" t="s">
        <v>153</v>
      </c>
    </row>
    <row r="82" spans="1:8" ht="16" customHeight="1" x14ac:dyDescent="0.2">
      <c r="A82" s="2" t="s">
        <v>829</v>
      </c>
      <c r="B82" s="670" t="s">
        <v>1007</v>
      </c>
      <c r="C82" s="670"/>
      <c r="D82" s="79"/>
      <c r="E82" s="79"/>
      <c r="F82" s="79"/>
      <c r="G82" s="79"/>
      <c r="H82" s="140" t="s">
        <v>153</v>
      </c>
    </row>
    <row r="83" spans="1:8" ht="17" x14ac:dyDescent="0.2">
      <c r="A83" s="2" t="s">
        <v>830</v>
      </c>
      <c r="B83" s="668" t="s">
        <v>1362</v>
      </c>
      <c r="C83" s="475" t="s">
        <v>1363</v>
      </c>
      <c r="D83" s="305">
        <v>6.4</v>
      </c>
      <c r="E83" s="305">
        <v>9.5</v>
      </c>
      <c r="F83" s="305">
        <v>12.4</v>
      </c>
      <c r="G83" s="305">
        <v>11.8</v>
      </c>
      <c r="H83" s="324">
        <v>12</v>
      </c>
    </row>
    <row r="84" spans="1:8" ht="17" x14ac:dyDescent="0.2">
      <c r="A84" s="2" t="s">
        <v>831</v>
      </c>
      <c r="B84" s="668" t="s">
        <v>1364</v>
      </c>
      <c r="C84" s="475" t="s">
        <v>1365</v>
      </c>
      <c r="D84" s="305">
        <v>231.8</v>
      </c>
      <c r="E84" s="305">
        <v>233.3</v>
      </c>
      <c r="F84" s="305">
        <v>245.2</v>
      </c>
      <c r="G84" s="305">
        <v>262.39999999999998</v>
      </c>
      <c r="H84" s="325">
        <v>262</v>
      </c>
    </row>
    <row r="85" spans="1:8" ht="16" customHeight="1" x14ac:dyDescent="0.2">
      <c r="A85" s="2" t="s">
        <v>832</v>
      </c>
      <c r="B85" s="670" t="s">
        <v>1366</v>
      </c>
      <c r="C85" s="670"/>
      <c r="D85" s="79"/>
      <c r="E85" s="79"/>
      <c r="F85" s="79"/>
      <c r="G85" s="79"/>
      <c r="H85" s="140"/>
    </row>
    <row r="86" spans="1:8" ht="17" x14ac:dyDescent="0.2">
      <c r="A86" s="2" t="s">
        <v>833</v>
      </c>
      <c r="B86" s="668" t="s">
        <v>1366</v>
      </c>
      <c r="C86" s="475" t="s">
        <v>1367</v>
      </c>
      <c r="D86" s="305">
        <v>137752</v>
      </c>
      <c r="E86" s="305">
        <v>131662</v>
      </c>
      <c r="F86" s="305">
        <v>114663</v>
      </c>
      <c r="G86" s="305">
        <v>106964</v>
      </c>
      <c r="H86" s="358">
        <v>103600</v>
      </c>
    </row>
    <row r="87" spans="1:8" ht="17" x14ac:dyDescent="0.2">
      <c r="A87" s="2" t="s">
        <v>834</v>
      </c>
      <c r="B87" s="671" t="s">
        <v>1368</v>
      </c>
      <c r="C87" s="499" t="s">
        <v>1369</v>
      </c>
      <c r="D87" s="311">
        <v>429.11</v>
      </c>
      <c r="E87" s="311">
        <v>423.07937000000004</v>
      </c>
      <c r="F87" s="311">
        <v>443.61400000000003</v>
      </c>
      <c r="G87" s="311">
        <v>473.24151600000005</v>
      </c>
      <c r="H87" s="324">
        <v>478</v>
      </c>
    </row>
    <row r="88" spans="1:8" ht="17" x14ac:dyDescent="0.2">
      <c r="A88" s="2" t="s">
        <v>835</v>
      </c>
      <c r="B88" s="668" t="s">
        <v>1370</v>
      </c>
      <c r="C88" s="475" t="s">
        <v>1369</v>
      </c>
      <c r="D88" s="305">
        <v>236.38</v>
      </c>
      <c r="E88" s="305">
        <v>223.59486000000001</v>
      </c>
      <c r="F88" s="305">
        <v>226.56800000000001</v>
      </c>
      <c r="G88" s="305">
        <v>243.29289700000001</v>
      </c>
      <c r="H88" s="324">
        <v>241</v>
      </c>
    </row>
    <row r="89" spans="1:8" ht="17" x14ac:dyDescent="0.2">
      <c r="A89" s="2" t="s">
        <v>836</v>
      </c>
      <c r="B89" s="672" t="s">
        <v>1371</v>
      </c>
      <c r="C89" s="501" t="s">
        <v>1369</v>
      </c>
      <c r="D89" s="310">
        <v>192.73</v>
      </c>
      <c r="E89" s="310">
        <v>199.48451</v>
      </c>
      <c r="F89" s="310">
        <v>217.04599999999999</v>
      </c>
      <c r="G89" s="310">
        <v>229.94861900000001</v>
      </c>
      <c r="H89" s="325">
        <v>237</v>
      </c>
    </row>
    <row r="90" spans="1:8" ht="17" x14ac:dyDescent="0.2">
      <c r="A90" s="2" t="s">
        <v>837</v>
      </c>
      <c r="B90" s="669" t="s">
        <v>1372</v>
      </c>
      <c r="C90" s="534" t="s">
        <v>1373</v>
      </c>
      <c r="D90" s="304">
        <v>5828.2</v>
      </c>
      <c r="E90" s="304">
        <v>5775.5</v>
      </c>
      <c r="F90" s="304">
        <v>5512</v>
      </c>
      <c r="G90" s="304">
        <v>6411.5</v>
      </c>
      <c r="H90" s="361">
        <v>6761</v>
      </c>
    </row>
    <row r="91" spans="1:8" ht="17" x14ac:dyDescent="0.2">
      <c r="A91" s="2" t="s">
        <v>838</v>
      </c>
      <c r="B91" s="672" t="s">
        <v>1374</v>
      </c>
      <c r="C91" s="501" t="s">
        <v>1375</v>
      </c>
      <c r="D91" s="310">
        <v>0</v>
      </c>
      <c r="E91" s="310">
        <v>10410181</v>
      </c>
      <c r="F91" s="310">
        <v>13159168</v>
      </c>
      <c r="G91" s="310">
        <v>14646227</v>
      </c>
      <c r="H91" s="362" t="s">
        <v>153</v>
      </c>
    </row>
  </sheetData>
  <sheetProtection algorithmName="SHA-512" hashValue="tHSelQvkmWRs/UzzMT8ClJ6ovwXHeKPAK0JXmxWqHPj2Dz+0mqkUVNzvcPS+mEBLnKt3KkNCprJ/VwQRzWyQkw==" saltValue="y5KEeKRUbpk4OBLeMigCgg==" spinCount="100000" sheet="1" objects="1" scenarios="1"/>
  <hyperlinks>
    <hyperlink ref="B2" location="Content!A1" display="Operational indicators" xr:uid="{2C0E4C7A-7CFE-604F-9393-6B1EB0AB3394}"/>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Content</vt:lpstr>
      <vt:lpstr>GRI Content</vt:lpstr>
      <vt:lpstr>SASB Content</vt:lpstr>
      <vt:lpstr>Figures</vt:lpstr>
      <vt:lpstr>Environmental&gt;&gt;&gt;</vt:lpstr>
      <vt:lpstr>Emissions</vt:lpstr>
      <vt:lpstr>Water resources</vt:lpstr>
      <vt:lpstr>Energy</vt:lpstr>
      <vt:lpstr>Waste</vt:lpstr>
      <vt:lpstr>Expenditure</vt:lpstr>
      <vt:lpstr>Social&gt;&gt;&gt;</vt:lpstr>
      <vt:lpstr>Employees</vt:lpstr>
      <vt:lpstr>Diversity&amp;Inclusion</vt:lpstr>
      <vt:lpstr>Training</vt:lpstr>
      <vt:lpstr>HSE</vt:lpstr>
      <vt:lpstr>Governance&gt;&gt;&gt;</vt:lpstr>
      <vt:lpstr>Corporate Governance</vt:lpstr>
      <vt:lpstr>Financial</vt:lpstr>
      <vt:lpstr>Procurement</vt:lpstr>
      <vt:lpstr>Compliance</vt:lpstr>
      <vt:lpstr>Others&gt;&gt;&gt;</vt:lpstr>
      <vt:lpstr>Operational Indicators</vt:lpstr>
      <vt:lpstr>Financial!_ftn1</vt:lpstr>
      <vt:lpstr>Financial!_ftn2</vt:lpstr>
      <vt:lpstr>Financial!_ftn3</vt:lpstr>
      <vt:lpstr>Financial!_ftnref1</vt:lpstr>
      <vt:lpstr>Financial!_ftnref2</vt:lpstr>
      <vt:lpstr>Financial!_ftnref3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Kairolla Aidyn</dc:creator>
  <cp:lastModifiedBy>Kairolla Aidyn</cp:lastModifiedBy>
  <dcterms:created xsi:type="dcterms:W3CDTF">2025-06-11T07:52:09Z</dcterms:created>
  <dcterms:modified xsi:type="dcterms:W3CDTF">2025-08-11T11:16:49Z</dcterms:modified>
</cp:coreProperties>
</file>